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4"/>
  </bookViews>
  <sheets>
    <sheet name="Ekamutneri hamematakan" sheetId="1" r:id="rId1"/>
    <sheet name="Dramakani hamematakan" sheetId="2" r:id="rId2"/>
    <sheet name="Deb. ev kreditor" sheetId="3" r:id="rId3"/>
    <sheet name="fin ardyunq" sheetId="4" r:id="rId4"/>
    <sheet name="Vardzakalutyun" sheetId="5" r:id="rId5"/>
    <sheet name="Texekanq tvaqanak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COMPANYNAME" localSheetId="2">'[1]Page 1'!$B$12</definedName>
    <definedName name="_COMPANYNAME" localSheetId="4">'[2]Page 1'!$B$12</definedName>
    <definedName name="_COMPANYNAME">'[3]Page 1'!$B$12</definedName>
    <definedName name="_DATE2" localSheetId="2">'[1]Page 1'!$B$17</definedName>
    <definedName name="_DATE2" localSheetId="4">'[2]Page 1'!$B$17</definedName>
    <definedName name="_DATE2">'[3]Page 1'!$B$17</definedName>
    <definedName name="Tab" localSheetId="1">#REF!</definedName>
    <definedName name="Tab" localSheetId="5">#REF!</definedName>
    <definedName name="Tab">#REF!</definedName>
    <definedName name="Tab1CodeCol" localSheetId="1">#REF!</definedName>
    <definedName name="Tab1CodeCol" localSheetId="0">#REF!</definedName>
    <definedName name="Tab1CodeCol" localSheetId="5">#REF!</definedName>
    <definedName name="Tab1CodeCol" localSheetId="4">#REF!</definedName>
    <definedName name="Tab1CodeCol">#REF!</definedName>
    <definedName name="Tab1Col" localSheetId="1">#REF!</definedName>
    <definedName name="Tab1Col" localSheetId="5">#REF!</definedName>
    <definedName name="Tab1Col">#REF!</definedName>
    <definedName name="Tab1Col1" localSheetId="2">#REF!</definedName>
    <definedName name="Tab1Col1" localSheetId="1">#REF!</definedName>
    <definedName name="Tab1Col1" localSheetId="0">#REF!</definedName>
    <definedName name="Tab1Col1" localSheetId="5">#REF!</definedName>
    <definedName name="Tab1Col1" localSheetId="4">#REF!</definedName>
    <definedName name="Tab1Col1">#REF!</definedName>
    <definedName name="Tab1ColLast" localSheetId="2">#REF!</definedName>
    <definedName name="Tab1ColLast" localSheetId="1">#REF!</definedName>
    <definedName name="Tab1ColLast" localSheetId="0">#REF!</definedName>
    <definedName name="Tab1ColLast" localSheetId="5">#REF!</definedName>
    <definedName name="Tab1ColLast" localSheetId="4">#REF!</definedName>
    <definedName name="Tab1ColLast">#REF!</definedName>
    <definedName name="Tab1Row1" localSheetId="2">#REF!</definedName>
    <definedName name="Tab1Row1" localSheetId="1">#REF!</definedName>
    <definedName name="Tab1Row1" localSheetId="0">#REF!</definedName>
    <definedName name="Tab1Row1" localSheetId="5">#REF!</definedName>
    <definedName name="Tab1Row1">#REF!</definedName>
    <definedName name="Tab1RowCode" localSheetId="2">#REF!</definedName>
    <definedName name="Tab1RowCode" localSheetId="1">#REF!</definedName>
    <definedName name="Tab1RowCode" localSheetId="0">#REF!</definedName>
    <definedName name="Tab1RowCode" localSheetId="5">#REF!</definedName>
    <definedName name="Tab1RowCode">#REF!</definedName>
    <definedName name="Tab1RowLast" localSheetId="2">#REF!</definedName>
    <definedName name="Tab1RowLast" localSheetId="1">#REF!</definedName>
    <definedName name="Tab1RowLast" localSheetId="0">#REF!</definedName>
    <definedName name="Tab1RowLast" localSheetId="5">#REF!</definedName>
    <definedName name="Tab1RowLast">#REF!</definedName>
    <definedName name="Tab2CodeCol" localSheetId="2">#REF!</definedName>
    <definedName name="Tab2CodeCol" localSheetId="1">#REF!</definedName>
    <definedName name="Tab2CodeCol" localSheetId="0">#REF!</definedName>
    <definedName name="Tab2CodeCol" localSheetId="5">#REF!</definedName>
    <definedName name="Tab2CodeCol">#REF!</definedName>
    <definedName name="Tab2Col1" localSheetId="2">#REF!</definedName>
    <definedName name="Tab2Col1" localSheetId="1">#REF!</definedName>
    <definedName name="Tab2Col1" localSheetId="0">#REF!</definedName>
    <definedName name="Tab2Col1" localSheetId="5">#REF!</definedName>
    <definedName name="Tab2Col1">#REF!</definedName>
    <definedName name="Tab2ColLast" localSheetId="2">#REF!</definedName>
    <definedName name="Tab2ColLast" localSheetId="1">#REF!</definedName>
    <definedName name="Tab2ColLast" localSheetId="0">#REF!</definedName>
    <definedName name="Tab2ColLast" localSheetId="5">#REF!</definedName>
    <definedName name="Tab2ColLast">#REF!</definedName>
    <definedName name="Tab2Row1" localSheetId="2">#REF!</definedName>
    <definedName name="Tab2Row1" localSheetId="1">#REF!</definedName>
    <definedName name="Tab2Row1" localSheetId="0">#REF!</definedName>
    <definedName name="Tab2Row1" localSheetId="5">#REF!</definedName>
    <definedName name="Tab2Row1">#REF!</definedName>
    <definedName name="Tab2RowCode" localSheetId="2">#REF!</definedName>
    <definedName name="Tab2RowCode" localSheetId="1">#REF!</definedName>
    <definedName name="Tab2RowCode" localSheetId="0">#REF!</definedName>
    <definedName name="Tab2RowCode" localSheetId="5">#REF!</definedName>
    <definedName name="Tab2RowCode">#REF!</definedName>
    <definedName name="Tab2RowLast" localSheetId="2">#REF!</definedName>
    <definedName name="Tab2RowLast" localSheetId="1">#REF!</definedName>
    <definedName name="Tab2RowLast" localSheetId="0">#REF!</definedName>
    <definedName name="Tab2RowLast" localSheetId="5">#REF!</definedName>
    <definedName name="Tab2RowLast">#REF!</definedName>
    <definedName name="Tab3CodeCol" localSheetId="2">'[4]5'!#REF!</definedName>
    <definedName name="Tab3CodeCol" localSheetId="1">#REF!</definedName>
    <definedName name="Tab3CodeCol" localSheetId="0">#REF!</definedName>
    <definedName name="Tab3CodeCol" localSheetId="5">#REF!</definedName>
    <definedName name="Tab3CodeCol" localSheetId="4">#REF!</definedName>
    <definedName name="Tab3CodeCol">#REF!</definedName>
    <definedName name="Tab3Col1" localSheetId="2">'[4]5'!#REF!</definedName>
    <definedName name="Tab3Col1" localSheetId="1">#REF!</definedName>
    <definedName name="Tab3Col1" localSheetId="0">#REF!</definedName>
    <definedName name="Tab3Col1" localSheetId="5">#REF!</definedName>
    <definedName name="Tab3Col1" localSheetId="4">#REF!</definedName>
    <definedName name="Tab3Col1">#REF!</definedName>
    <definedName name="Tab3ColLast" localSheetId="2">'[4]5'!#REF!</definedName>
    <definedName name="Tab3ColLast" localSheetId="1">#REF!</definedName>
    <definedName name="Tab3ColLast" localSheetId="0">#REF!</definedName>
    <definedName name="Tab3ColLast" localSheetId="5">#REF!</definedName>
    <definedName name="Tab3ColLast" localSheetId="4">#REF!</definedName>
    <definedName name="Tab3ColLast">#REF!</definedName>
    <definedName name="Tab3Row1" localSheetId="2">'[4]5'!#REF!</definedName>
    <definedName name="Tab3Row1" localSheetId="1">#REF!</definedName>
    <definedName name="Tab3Row1" localSheetId="0">#REF!</definedName>
    <definedName name="Tab3Row1" localSheetId="5">#REF!</definedName>
    <definedName name="Tab3Row1" localSheetId="4">#REF!</definedName>
    <definedName name="Tab3Row1">#REF!</definedName>
    <definedName name="Tab3RowLast" localSheetId="2">'[4]5'!#REF!</definedName>
    <definedName name="Tab3RowLast" localSheetId="1">#REF!</definedName>
    <definedName name="Tab3RowLast" localSheetId="0">#REF!</definedName>
    <definedName name="Tab3RowLast" localSheetId="5">#REF!</definedName>
    <definedName name="Tab3RowLast" localSheetId="4">#REF!</definedName>
    <definedName name="Tab3RowLast">#REF!</definedName>
    <definedName name="Tab4CodeCol" localSheetId="2">'[4]5'!#REF!</definedName>
    <definedName name="Tab4CodeCol" localSheetId="1">#REF!</definedName>
    <definedName name="Tab4CodeCol" localSheetId="0">#REF!</definedName>
    <definedName name="Tab4CodeCol" localSheetId="5">#REF!</definedName>
    <definedName name="Tab4CodeCol" localSheetId="4">#REF!</definedName>
    <definedName name="Tab4CodeCol">#REF!</definedName>
    <definedName name="Tab4Col1" localSheetId="2">'[4]5'!#REF!</definedName>
    <definedName name="Tab4Col1" localSheetId="1">#REF!</definedName>
    <definedName name="Tab4Col1" localSheetId="0">#REF!</definedName>
    <definedName name="Tab4Col1" localSheetId="5">#REF!</definedName>
    <definedName name="Tab4Col1" localSheetId="4">#REF!</definedName>
    <definedName name="Tab4Col1">#REF!</definedName>
    <definedName name="Tab4ColLast" localSheetId="2">'[4]5'!#REF!</definedName>
    <definedName name="Tab4ColLast" localSheetId="1">#REF!</definedName>
    <definedName name="Tab4ColLast" localSheetId="0">#REF!</definedName>
    <definedName name="Tab4ColLast" localSheetId="5">#REF!</definedName>
    <definedName name="Tab4ColLast" localSheetId="4">#REF!</definedName>
    <definedName name="Tab4ColLast">#REF!</definedName>
    <definedName name="Tab4Row1" localSheetId="2">'[4]5'!#REF!</definedName>
    <definedName name="Tab4Row1" localSheetId="1">#REF!</definedName>
    <definedName name="Tab4Row1" localSheetId="0">#REF!</definedName>
    <definedName name="Tab4Row1" localSheetId="5">#REF!</definedName>
    <definedName name="Tab4Row1" localSheetId="4">#REF!</definedName>
    <definedName name="Tab4Row1">#REF!</definedName>
    <definedName name="Tab4RowLast" localSheetId="2">'[4]5'!#REF!</definedName>
    <definedName name="Tab4RowLast" localSheetId="1">#REF!</definedName>
    <definedName name="Tab4RowLast" localSheetId="0">#REF!</definedName>
    <definedName name="Tab4RowLast" localSheetId="5">#REF!</definedName>
    <definedName name="Tab4RowLast" localSheetId="4">#REF!</definedName>
    <definedName name="Tab4RowLast">#REF!</definedName>
    <definedName name="Tab5CodeCol" localSheetId="2">'[4]5'!#REF!</definedName>
    <definedName name="Tab5CodeCol" localSheetId="1">#REF!</definedName>
    <definedName name="Tab5CodeCol" localSheetId="0">#REF!</definedName>
    <definedName name="Tab5CodeCol" localSheetId="5">#REF!</definedName>
    <definedName name="Tab5CodeCol" localSheetId="4">#REF!</definedName>
    <definedName name="Tab5CodeCol">#REF!</definedName>
    <definedName name="Tab5Col1" localSheetId="2">'[4]5'!#REF!</definedName>
    <definedName name="Tab5Col1" localSheetId="1">#REF!</definedName>
    <definedName name="Tab5Col1" localSheetId="0">#REF!</definedName>
    <definedName name="Tab5Col1" localSheetId="5">#REF!</definedName>
    <definedName name="Tab5Col1" localSheetId="4">#REF!</definedName>
    <definedName name="Tab5Col1">#REF!</definedName>
    <definedName name="Tab5ColLast" localSheetId="2">'[4]5'!#REF!</definedName>
    <definedName name="Tab5ColLast" localSheetId="1">#REF!</definedName>
    <definedName name="Tab5ColLast" localSheetId="0">#REF!</definedName>
    <definedName name="Tab5ColLast" localSheetId="5">#REF!</definedName>
    <definedName name="Tab5ColLast" localSheetId="4">#REF!</definedName>
    <definedName name="Tab5ColLast">#REF!</definedName>
    <definedName name="Tab5Row1" localSheetId="2">'[4]5'!#REF!</definedName>
    <definedName name="Tab5Row1" localSheetId="1">#REF!</definedName>
    <definedName name="Tab5Row1" localSheetId="0">#REF!</definedName>
    <definedName name="Tab5Row1" localSheetId="5">#REF!</definedName>
    <definedName name="Tab5Row1" localSheetId="4">#REF!</definedName>
    <definedName name="Tab5Row1">#REF!</definedName>
    <definedName name="Tab5RowLast" localSheetId="2">'[4]5'!#REF!</definedName>
    <definedName name="Tab5RowLast" localSheetId="1">#REF!</definedName>
    <definedName name="Tab5RowLast" localSheetId="0">#REF!</definedName>
    <definedName name="Tab5RowLast" localSheetId="5">#REF!</definedName>
    <definedName name="Tab5RowLast" localSheetId="4">#REF!</definedName>
    <definedName name="Tab5RowLast">#REF!</definedName>
    <definedName name="Tab6CodeCol" localSheetId="2">'[4]5'!#REF!</definedName>
    <definedName name="Tab6CodeCol" localSheetId="1">#REF!</definedName>
    <definedName name="Tab6CodeCol" localSheetId="0">#REF!</definedName>
    <definedName name="Tab6CodeCol" localSheetId="5">#REF!</definedName>
    <definedName name="Tab6CodeCol" localSheetId="4">#REF!</definedName>
    <definedName name="Tab6CodeCol">#REF!</definedName>
    <definedName name="Tab6Col1" localSheetId="2">'[4]5'!#REF!</definedName>
    <definedName name="Tab6Col1" localSheetId="1">#REF!</definedName>
    <definedName name="Tab6Col1" localSheetId="0">#REF!</definedName>
    <definedName name="Tab6Col1" localSheetId="5">#REF!</definedName>
    <definedName name="Tab6Col1" localSheetId="4">#REF!</definedName>
    <definedName name="Tab6Col1">#REF!</definedName>
    <definedName name="Tab6ColLast" localSheetId="2">'[4]5'!#REF!</definedName>
    <definedName name="Tab6ColLast" localSheetId="1">#REF!</definedName>
    <definedName name="Tab6ColLast" localSheetId="0">#REF!</definedName>
    <definedName name="Tab6ColLast" localSheetId="5">#REF!</definedName>
    <definedName name="Tab6ColLast" localSheetId="4">#REF!</definedName>
    <definedName name="Tab6ColLast">#REF!</definedName>
    <definedName name="Tab6Row1" localSheetId="2">'[4]5'!#REF!</definedName>
    <definedName name="Tab6Row1" localSheetId="1">#REF!</definedName>
    <definedName name="Tab6Row1" localSheetId="0">#REF!</definedName>
    <definedName name="Tab6Row1" localSheetId="5">#REF!</definedName>
    <definedName name="Tab6Row1" localSheetId="4">#REF!</definedName>
    <definedName name="Tab6Row1">#REF!</definedName>
    <definedName name="Tab6RowLast" localSheetId="2">'[4]5'!#REF!</definedName>
    <definedName name="Tab6RowLast" localSheetId="1">#REF!</definedName>
    <definedName name="Tab6RowLast" localSheetId="0">#REF!</definedName>
    <definedName name="Tab6RowLast" localSheetId="5">#REF!</definedName>
    <definedName name="Tab6RowLast" localSheetId="4">#REF!</definedName>
    <definedName name="Tab6RowLast">#REF!</definedName>
    <definedName name="Tab7CodeCol" localSheetId="2">#REF!</definedName>
    <definedName name="Tab7CodeCol" localSheetId="1">#REF!</definedName>
    <definedName name="Tab7CodeCol" localSheetId="0">#REF!</definedName>
    <definedName name="Tab7CodeCol" localSheetId="5">#REF!</definedName>
    <definedName name="Tab7CodeCol">#REF!</definedName>
    <definedName name="Tab7Col1" localSheetId="2">#REF!</definedName>
    <definedName name="Tab7Col1" localSheetId="1">#REF!</definedName>
    <definedName name="Tab7Col1" localSheetId="0">#REF!</definedName>
    <definedName name="Tab7Col1" localSheetId="5">#REF!</definedName>
    <definedName name="Tab7Col1">#REF!</definedName>
    <definedName name="Tab7ColLast" localSheetId="2">#REF!</definedName>
    <definedName name="Tab7ColLast" localSheetId="1">#REF!</definedName>
    <definedName name="Tab7ColLast" localSheetId="0">#REF!</definedName>
    <definedName name="Tab7ColLast" localSheetId="5">#REF!</definedName>
    <definedName name="Tab7ColLast">#REF!</definedName>
    <definedName name="Tab7Row1" localSheetId="2">#REF!</definedName>
    <definedName name="Tab7Row1" localSheetId="1">#REF!</definedName>
    <definedName name="Tab7Row1" localSheetId="0">#REF!</definedName>
    <definedName name="Tab7Row1" localSheetId="5">#REF!</definedName>
    <definedName name="Tab7Row1">#REF!</definedName>
    <definedName name="Tab7RowCode" localSheetId="2">#REF!</definedName>
    <definedName name="Tab7RowCode" localSheetId="1">#REF!</definedName>
    <definedName name="Tab7RowCode" localSheetId="0">#REF!</definedName>
    <definedName name="Tab7RowCode" localSheetId="5">#REF!</definedName>
    <definedName name="Tab7RowCode">#REF!</definedName>
    <definedName name="Tab7RowLast" localSheetId="2">#REF!</definedName>
    <definedName name="Tab7RowLast" localSheetId="1">#REF!</definedName>
    <definedName name="Tab7RowLast" localSheetId="0">#REF!</definedName>
    <definedName name="Tab7RowLast" localSheetId="5">#REF!</definedName>
    <definedName name="Tab7RowLast">#REF!</definedName>
    <definedName name="_xlnm.Print_Area" localSheetId="2">'Deb. ev kreditor'!$A$1:$E$66</definedName>
    <definedName name="_xlnm.Print_Area" localSheetId="1">'Dramakani hamematakan'!$A$1:$E$93</definedName>
    <definedName name="_xlnm.Print_Area" localSheetId="0">'Ekamutneri hamematakan'!$A$1:$E$79</definedName>
    <definedName name="_xlnm.Print_Area" localSheetId="5">'Texekanq tvaqanak'!$A$1:$C$18</definedName>
    <definedName name="_xlnm.Print_Area" localSheetId="4">'Vardzakalutyun'!$A$1:$K$20</definedName>
  </definedNames>
  <calcPr fullCalcOnLoad="1"/>
</workbook>
</file>

<file path=xl/sharedStrings.xml><?xml version="1.0" encoding="utf-8"?>
<sst xmlns="http://schemas.openxmlformats.org/spreadsheetml/2006/main" count="579" uniqueCount="350">
  <si>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</si>
  <si>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</si>
  <si>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</si>
  <si>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</si>
  <si>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</si>
  <si>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</si>
  <si>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</si>
  <si>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</si>
  <si>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</si>
  <si>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</si>
  <si>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</si>
  <si>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</si>
  <si>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</si>
  <si>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</si>
  <si>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շահութահարկի գծով</t>
  </si>
  <si>
    <t>IV</t>
  </si>
  <si>
    <t>Դրամական միջոցների ազատ մնացորդը հաշվետու ժամանակաշրջանի վերջին</t>
  </si>
  <si>
    <t xml:space="preserve">  հազ.դրամ</t>
  </si>
  <si>
    <t>ԱԱՀ-ի գծով</t>
  </si>
  <si>
    <t>Տարբերություն ավելացում (+) նվազեցում (-)</t>
  </si>
  <si>
    <t xml:space="preserve">  Տ Ե Ղ Ե Կ Ա Ն Ք</t>
  </si>
  <si>
    <t>աշակերտական գույք</t>
  </si>
  <si>
    <t>ա)</t>
  </si>
  <si>
    <t xml:space="preserve">բ) </t>
  </si>
  <si>
    <t>հիմնական միջոցի</t>
  </si>
  <si>
    <t>ամրացված գույքի (շենք)</t>
  </si>
  <si>
    <t>սպորտային գույք</t>
  </si>
  <si>
    <t>գրականություն</t>
  </si>
  <si>
    <t>ՏԵՂԵԿԱՆՔ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</si>
  <si>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</si>
  <si>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</si>
  <si>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</si>
  <si>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</si>
  <si>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</si>
  <si>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</si>
  <si>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</si>
  <si>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</si>
  <si>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</si>
  <si>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</si>
  <si>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</si>
  <si>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</si>
  <si>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</si>
  <si>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Հիմնական միջոցների հիմնական վերանորոգում, 
այդ թվում՝</t>
  </si>
  <si>
    <t>/անուն, ազգանուն/</t>
  </si>
  <si>
    <t>ԵԿԱՄՈՒՏՆԵՐ, այդ թվում՝</t>
  </si>
  <si>
    <t>ԾԱԽՍԵՐ, այդ թվում՝</t>
  </si>
  <si>
    <t>ԸՆԴԱՄԵՆԸ</t>
  </si>
  <si>
    <t>Դեբիտորական պարտքերի և կրեդիտորական պարտավորությունների վերաբերյալ</t>
  </si>
  <si>
    <t>հազ. դրամ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</si>
  <si>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</si>
  <si>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</si>
  <si>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</si>
  <si>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</si>
  <si>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</si>
  <si>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«Հայաստանի Էլեկտրական ցանցեր» ՓԲԸ</t>
  </si>
  <si>
    <t>էլ.էներգիայի գծով</t>
  </si>
  <si>
    <t>«Գազպրոմ Արմենիա» ՓԲԸ</t>
  </si>
  <si>
    <t>ջեռուցման գծով</t>
  </si>
  <si>
    <t>«Վեոլիա Ջուր» ՓԲԸ</t>
  </si>
  <si>
    <t>ջրմուղ-կոյուղու գծով</t>
  </si>
  <si>
    <t>«Վեոն Արմենիա» ՓԲԸ</t>
  </si>
  <si>
    <t>կապի գծով</t>
  </si>
  <si>
    <t>«---------------------»</t>
  </si>
  <si>
    <t>դրոշմանիշային վճար</t>
  </si>
  <si>
    <t>«--------------------» հարկային տեսչություն</t>
  </si>
  <si>
    <t>եկամտային հարկի գծով</t>
  </si>
  <si>
    <t xml:space="preserve">սոցիալական վճարների գծով </t>
  </si>
  <si>
    <t>Կազմակերպության աշխատակիցներ</t>
  </si>
  <si>
    <t xml:space="preserve">աշխատավարձի գծով </t>
  </si>
  <si>
    <t>արհմիության վճարի գծով</t>
  </si>
  <si>
    <t>Դեբիտորական պարտքեր վաճարքների գծով, այդ թվում՝</t>
  </si>
  <si>
    <t>ուսման վճարի կամ վճարովի ծառայությունների գծով</t>
  </si>
  <si>
    <t>«----------------------»</t>
  </si>
  <si>
    <t>վարձակալության գծով</t>
  </si>
  <si>
    <t>կոմունալ համավճարների գծով</t>
  </si>
  <si>
    <t>Կրեդիտորական պարտավորություններ</t>
  </si>
  <si>
    <t>Ստացված կանխավճարներ, այդ թվում՝</t>
  </si>
  <si>
    <t xml:space="preserve"> վարձակալությամբ տրված տարածքների և դրանց դիմաց գանձված 
վարձավճարների վերաբերյալ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</si>
  <si>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</si>
  <si>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</si>
  <si>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</si>
  <si>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</si>
  <si>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</si>
  <si>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</si>
  <si>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</si>
  <si>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</si>
  <si>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</si>
  <si>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</si>
  <si>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</si>
  <si>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</si>
  <si>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</si>
  <si>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</si>
  <si>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</si>
  <si>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</si>
  <si>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</si>
  <si>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</si>
  <si>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</si>
  <si>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</si>
  <si>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</si>
  <si>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</si>
  <si>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</si>
  <si>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</si>
  <si>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</si>
  <si>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</si>
  <si>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</si>
  <si>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</si>
  <si>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</si>
  <si>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</si>
  <si>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</si>
  <si>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</si>
  <si>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</si>
  <si>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</si>
  <si>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</si>
  <si>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</si>
  <si>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</si>
  <si>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</si>
  <si>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</si>
  <si>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</si>
  <si>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</si>
  <si>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</si>
  <si>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</si>
  <si>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</si>
  <si>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</si>
  <si>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</si>
  <si>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</si>
  <si>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</si>
  <si>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</si>
  <si>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</si>
  <si>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</si>
  <si>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</si>
  <si>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</si>
  <si>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</si>
  <si>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</si>
  <si>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</si>
  <si>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</si>
  <si>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</si>
  <si>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</si>
  <si>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</si>
  <si>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</si>
  <si>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</si>
  <si>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</si>
  <si>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</si>
  <si>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</si>
  <si>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</si>
  <si>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</si>
  <si>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</si>
  <si>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</si>
  <si>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</si>
  <si>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</si>
  <si>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</si>
  <si>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</si>
  <si>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</si>
  <si>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</si>
  <si>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</si>
  <si>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</si>
  <si>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</si>
  <si>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</si>
  <si>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</si>
  <si>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</si>
  <si>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</si>
  <si>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</si>
  <si>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</si>
  <si>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</si>
  <si>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</si>
  <si>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</si>
  <si>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</si>
  <si>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</si>
  <si>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>Պարտապանի (պարտատիրոջ) 
անվանումը</t>
  </si>
  <si>
    <t>Գործունեության բնույթը</t>
  </si>
  <si>
    <t>Պարտքը տարեսկզբին
 /դրամ/</t>
  </si>
  <si>
    <t>Հաշվետու ժամանակաշրջանի համար հաշվարկված վարձավճարն ըստ պայմանագրի
 /դրամ/</t>
  </si>
  <si>
    <t>Հաշվետու ժամանակաշրջանի համար փաստացի գանձվել է 
/դրամ/</t>
  </si>
  <si>
    <t>Պարտքը
 հաշվետու ժամանակաշրջանի վերջին 
/դրամ/</t>
  </si>
  <si>
    <t>այլ դրամաշնորհներ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</si>
  <si>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</si>
  <si>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</si>
  <si>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</si>
  <si>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</si>
  <si>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</si>
  <si>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</si>
  <si>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</si>
  <si>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</si>
  <si>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</si>
  <si>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</si>
  <si>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</si>
  <si>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Երևան համայնքի բյուջե</t>
  </si>
  <si>
    <t>ախտաբանության գծով</t>
  </si>
  <si>
    <t>Աղբահանության գծով</t>
  </si>
  <si>
    <t>նոր տողեր ավելացնել 12 և 13 տողերի միջև</t>
  </si>
  <si>
    <t>Ջրի գծով սուբսիդիան դրամական հոսքերում չի արտացոլվում</t>
  </si>
  <si>
    <t>Տեղեկանք</t>
  </si>
  <si>
    <t>Անվանում</t>
  </si>
  <si>
    <t xml:space="preserve">Թվաքանակ / Գումար </t>
  </si>
  <si>
    <t>Աշակերտների փաստացի թվաքանակ</t>
  </si>
  <si>
    <t>Աշխատողների փաստացի միջին թվաքանակ, որից</t>
  </si>
  <si>
    <t>վարչական անձնակազմի թվաքանակ</t>
  </si>
  <si>
    <t>սպասարկող անձնակազմի թվաքանակ</t>
  </si>
  <si>
    <t>մանկավարժական անձնակազմի թվաքանակ</t>
  </si>
  <si>
    <t>Աշխատողների փաստացի աշխատավարձի ֆոնդ, որից</t>
  </si>
  <si>
    <t>վարչական անձնակազմի աշխատավարձի ֆոնդ (հազ.դրամ)</t>
  </si>
  <si>
    <t>սպասարկող անձնակազմի աշխատավարձի ֆոնդ (հազ.դրամ)</t>
  </si>
  <si>
    <t>մանկարժական անձնակազմի աշխատավարձի ֆոնդ (հազ.դրամ)</t>
  </si>
  <si>
    <r>
      <t xml:space="preserve">Նախորդ ժամանակաշրջանի </t>
    </r>
    <r>
      <rPr>
        <b/>
        <u val="single"/>
        <sz val="10"/>
        <rFont val="GHEA Grapalat"/>
        <family val="3"/>
      </rPr>
      <t>հաստատված նախահաշիվ</t>
    </r>
  </si>
  <si>
    <r>
      <t xml:space="preserve">Հաշվետու ժամանակաշրջանի </t>
    </r>
    <r>
      <rPr>
        <b/>
        <u val="single"/>
        <sz val="10"/>
        <rFont val="GHEA Grapalat"/>
        <family val="3"/>
      </rPr>
      <t>փաստացի կատարողական</t>
    </r>
  </si>
  <si>
    <t>Պարգևատրման գծով</t>
  </si>
  <si>
    <t>Աշխատավարձի գծով</t>
  </si>
  <si>
    <t>ՀՀ պետական բյուջեից կանխավճար</t>
  </si>
  <si>
    <t>ջեռուցման համակարգի սպասարկման գծով</t>
  </si>
  <si>
    <t xml:space="preserve">«Երևանի Վ. Սարոյանի անվան հ.138 հիմնական դպրոց» ՊՈԱԿ-ի </t>
  </si>
  <si>
    <t>Լ. Հովհաննիսյան</t>
  </si>
  <si>
    <t>Գ. Մարտիրոսյան</t>
  </si>
  <si>
    <t xml:space="preserve">Աշխատավարձ, </t>
  </si>
  <si>
    <t>«Երևանի  հ.138 հիմնական դպրոց» ՊՈԱԿ-ի աշակերտների և աշխատակիցների վերաբերյալ</t>
  </si>
  <si>
    <t xml:space="preserve">Տնօրեն՝                                                                   Լ. Հովհաննիսյան                                   </t>
  </si>
  <si>
    <t>Գլխավոր հաշվապահ՝                                        Գ. Մարտիրոսյան</t>
  </si>
  <si>
    <t>&lt;&lt;Համեղ Պատառ&gt;&gt; ՍՊԸ</t>
  </si>
  <si>
    <t>Սնունդ</t>
  </si>
  <si>
    <t xml:space="preserve">«Երևանի Վ. Սարոյանի անվան հ.138 հիմնական դպրոց » ՊՈԱԿ-ի </t>
  </si>
  <si>
    <t>«Երևանի հ.109 ավագ դպրոց»ՊՈԱԿ</t>
  </si>
  <si>
    <t>Ջոլի Ֆեմելի ՍՊԸ</t>
  </si>
  <si>
    <t>31.12.2019</t>
  </si>
  <si>
    <t>«Մաշտոց» հարկային տեսչություն</t>
  </si>
  <si>
    <t>«Երևանի Վիլյամ Սարոյանի անվան հ.138հիմնական դպրոց» ՊՈԱԿ-ի</t>
  </si>
  <si>
    <t>2020թ. դրամական միջոցների հոսքերի հաստատված նախահաշվի և  փաստացի դրամական միջոցների հոսքերի համեմատական ցուցանիշների վերաբերյալ</t>
  </si>
  <si>
    <r>
      <t xml:space="preserve">Հաշվետու ժամանակաշրջանի </t>
    </r>
    <r>
      <rPr>
        <b/>
        <u val="single"/>
        <sz val="10"/>
        <rFont val="GHEA Grapalat"/>
        <family val="3"/>
      </rPr>
      <t>հաստատված նախահաշիվ</t>
    </r>
  </si>
  <si>
    <t>ՀՀ պետբյուջե</t>
  </si>
  <si>
    <t>01.01.2020թ-31.05.2020թ</t>
  </si>
  <si>
    <t>2020թ. եկամուտների ու ծախսերի հաստատված նախահաշվի և  փաստացի կատարողականի
 համեմատական ցուցանիշների վերաբերյալ</t>
  </si>
  <si>
    <t>30,09,2020</t>
  </si>
  <si>
    <t>Վեոլիա Ջուր ՓԲԸ</t>
  </si>
  <si>
    <t>ջրամատակարարման գծով</t>
  </si>
  <si>
    <t>Լեգես ՍՊԸ</t>
  </si>
  <si>
    <t>Աննա Բաբայան ԱՁ</t>
  </si>
  <si>
    <t>109 ավագ դպրոց</t>
  </si>
  <si>
    <t>ծխատարների ստուգման գծով</t>
  </si>
  <si>
    <t>ընթ. նորոգման գծով</t>
  </si>
  <si>
    <t xml:space="preserve">Աջափնյակ թաղապետարան </t>
  </si>
  <si>
    <t>Պետտուրք, կանոնադրության հաստատում</t>
  </si>
  <si>
    <t>«01» «01» 2020թ. մինչև «31» «12» 2020թ.</t>
  </si>
  <si>
    <t>31,12,2020</t>
  </si>
  <si>
    <t>Հայաստանի էլեկտրական ցանցեր ՓԲԸ</t>
  </si>
  <si>
    <t>էլէներգիայի գծով</t>
  </si>
  <si>
    <t>Գազպրոմ Արմենիա ՓԲԸ</t>
  </si>
  <si>
    <t>գազամատակարարման գծով</t>
  </si>
  <si>
    <t>Տելեկոմ Արմենիա ՓԲԸ</t>
  </si>
  <si>
    <r>
      <t xml:space="preserve">Բանկի մնացորդը 31,12,2020թ </t>
    </r>
    <r>
      <rPr>
        <b/>
        <sz val="10"/>
        <rFont val="GHEA Grapalat"/>
        <family val="3"/>
      </rPr>
      <t>2789,8</t>
    </r>
  </si>
  <si>
    <t xml:space="preserve"> 01. 01. 2020թ. – 31. 12. 2020թ.</t>
  </si>
  <si>
    <t>ՀԱՎԵԼՎԱԾ  N 4</t>
  </si>
  <si>
    <t>Ձև N4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</si>
  <si>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</si>
  <si>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</si>
  <si>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</si>
  <si>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>ՀԱՇՎԵՏՎՈՒԹՅՈՒՆ</t>
  </si>
  <si>
    <t>ՊԵՏԱԿԱՆ ՈՉ ԱՌԵՎՏՐԱՅԻՆ ԿԱԶՄԱԿԵՐՊՈՒԹՅՈՒՆՆԵՐԻ ՆՊԱՏԱԿԱՅԻՆ ԵՎ ՁԵՌՆԱՐԿԱՏԻՐԱԿԱՆ ԳՈՐԾՈՒՆԵՈԻԹՅԱՆ ՏԱՐԵԿԱՆ ՖԻՆԱՆՍԱՏՆՏԵՍԱԿԱՆ ԱՐԴՅՈՒՆՔՆԵՐԻ ՄԱՍԻՆ</t>
  </si>
  <si>
    <t xml:space="preserve">                                                                                                             (ՕՐԻՆԱԿԵԼԻ ՁԵՎ)</t>
  </si>
  <si>
    <t>Պետական կառավարման լիազորված մարմնի անվանումը      _______________________________________________________________________</t>
  </si>
  <si>
    <t>Երևանի քաղաքապետարան</t>
  </si>
  <si>
    <t xml:space="preserve">Համակարգի բոլոր ՊՈԱԿ-ների գծով ամփոփ (ընդգծել)  </t>
  </si>
  <si>
    <t>Պետական ոչ առևտրային կազմակերպության անվանումը       ________________________________________________________________________</t>
  </si>
  <si>
    <t>&lt;&lt;Երևանի Վիլյամ Սարոյանի անվան հ.138 հիմնական դպրոց&gt;&gt; ՊՈԱԿ</t>
  </si>
  <si>
    <t>No</t>
  </si>
  <si>
    <t>ՊՈԱԿ­ի անվանումը</t>
  </si>
  <si>
    <t>Գտնվելու վայրը  և հեռախոսահամարները</t>
  </si>
  <si>
    <t>Կազմակերպության բաժին/խումբ/դաս` ըստ բյուջետային ծախսերի գործառական դասակարգման</t>
  </si>
  <si>
    <t>Կազմակերպության կանոնադրական նպատակները (տեքստային)</t>
  </si>
  <si>
    <t>Ձեռնարկատիրական                                   գործունեության տեսակները                          (տեքստային)</t>
  </si>
  <si>
    <t>Հիմնական միջոցներ (սեփականության իրավունքով)         (հազ. դրամ)</t>
  </si>
  <si>
    <t>Ամրացված գույք (հազ. դրամ)</t>
  </si>
  <si>
    <t>Այլ ոչ ընթացիկ ակտիվներ                 (հազ. դրամ)</t>
  </si>
  <si>
    <t>Ընդամենը ընթացիկ ակտիվներ                 (հազ. դրամ)</t>
  </si>
  <si>
    <t>Զուտ ակտիվներ (Սեփական կապիտալ)              (հազ. դրամ)</t>
  </si>
  <si>
    <t>Ընդամենը ոչ ընթացիկ պարտավորություններ              (հազ. դրամ)</t>
  </si>
  <si>
    <t>Ընդամենը ընթացիկ պարտավորություններ              (հազ. դրամ)</t>
  </si>
  <si>
    <t>Կազմակերպությանն ամրացված հողամասի մակերեսը (քմ)</t>
  </si>
  <si>
    <t>Կազմակերպությանն ամրացված շենք-շինությունների տարածքի չափը (քմ)</t>
  </si>
  <si>
    <t>Աշխատողների միջին ցուցակային թվաքանակը (մարդ)</t>
  </si>
  <si>
    <t xml:space="preserve">Միջին աշխատավարձը (հազ. դրամ)                            </t>
  </si>
  <si>
    <t>Մ ՈՒ Տ Ք Ե Ր         (հազ. դրամ)</t>
  </si>
  <si>
    <t>Ե Լ Ք Ե Ր     (հազ. դրամ)</t>
  </si>
  <si>
    <t>Հաշվետու տարվա զուտ շահույթ (վնաս) նախքան շահութահարկի գծով ծախսի նվազեցումը   (հազ. դրամ)</t>
  </si>
  <si>
    <t>Շահութահարկի գծով ծախս (փոխհատուցում) 
 (հազ. դրամ)</t>
  </si>
  <si>
    <t>Հաշվետու տարվա զուտ շահույթ (վնաս) շահութահարկի գծով ծախսի նվազեցումից հետո                         (հազ. դրամ)</t>
  </si>
  <si>
    <t>Շահույթի օգտագործման ուղղությունները,            (հազ. դրամ), այդ թվում`</t>
  </si>
  <si>
    <t xml:space="preserve">           Կ ր ե դ ի տ ո ր ա կ ա ն   պ ա ր տ ք ե ր         (հազ. դրամ)</t>
  </si>
  <si>
    <t>Դ ե բ ի տ ո ր ա կ ա ն   պ ա ր տ ք ե ր    (հազ. դրամ)</t>
  </si>
  <si>
    <t>Հաշվետու ժամանակաշրջանի դրամական միջոցների ազատ մնացորդ 
(հազ.դրամ)</t>
  </si>
  <si>
    <t>Ընդամենը</t>
  </si>
  <si>
    <t>այդ թվում՝</t>
  </si>
  <si>
    <t xml:space="preserve">այդ թվում` </t>
  </si>
  <si>
    <t>այդ թվում`</t>
  </si>
  <si>
    <t>Ըստ կանոնադրության</t>
  </si>
  <si>
    <t>Փաստացի իրականացվող</t>
  </si>
  <si>
    <t>տարեսկիզբ</t>
  </si>
  <si>
    <t>տարեվերջ</t>
  </si>
  <si>
    <t>տարվա վերջ</t>
  </si>
  <si>
    <t>որից՝</t>
  </si>
  <si>
    <t>Վարչակառավարչական անձնակազմի</t>
  </si>
  <si>
    <t xml:space="preserve">Մասնագետների </t>
  </si>
  <si>
    <t>Այլ աշխատողների</t>
  </si>
  <si>
    <t>Մուտքեր բյուջեներից</t>
  </si>
  <si>
    <t xml:space="preserve">Մուտքեր ձեռնարկատիրական գործունեությունից </t>
  </si>
  <si>
    <t>Այլ մուտքեր</t>
  </si>
  <si>
    <t>ծրագրային</t>
  </si>
  <si>
    <t>փաստացի</t>
  </si>
  <si>
    <t>Ընթացիկ ծախսեր</t>
  </si>
  <si>
    <t>Կապիտալ ծախսեր</t>
  </si>
  <si>
    <t>Առևտրային գործունեությունից</t>
  </si>
  <si>
    <t xml:space="preserve">Բյուջեների նկատմամբ </t>
  </si>
  <si>
    <t xml:space="preserve">Աշխատավարձի  և աշխատակից-ների այլ հատուցումների գծով </t>
  </si>
  <si>
    <t>Այլ</t>
  </si>
  <si>
    <t>Բյուջեների գծով</t>
  </si>
  <si>
    <t xml:space="preserve">Այլ </t>
  </si>
  <si>
    <t>վարձակալության հանձնված</t>
  </si>
  <si>
    <t>ՊՈԱԿ-ի կողմից փաստացի օգտագործվող տարածքի չափը</t>
  </si>
  <si>
    <t>Վարձակալության հանձնված տարածքի չափը</t>
  </si>
  <si>
    <t>Վարչակառավարչական անձնակազմ</t>
  </si>
  <si>
    <t>Մասնագետներ</t>
  </si>
  <si>
    <t>Այլ աշխատողներ</t>
  </si>
  <si>
    <t>ծրագրված (հաշվեգրված)</t>
  </si>
  <si>
    <t>փաստացի (հաշվարկված)</t>
  </si>
  <si>
    <t>ծրագրային (հաշվեգրված)</t>
  </si>
  <si>
    <t>փաստացի (դրամարկղային)</t>
  </si>
  <si>
    <t>Ուղղություն 1              (հազ. դրամ)</t>
  </si>
  <si>
    <t>Ուղղություն 2                     (հազ. դրամ)</t>
  </si>
  <si>
    <t>Ուղղություն 3                     (հազ. դրամ)</t>
  </si>
  <si>
    <t xml:space="preserve">Երևանի Վ. Սարոյանի անվ. հ.138 հիմն. դպրոց </t>
  </si>
  <si>
    <t>Մարգարյան 30Ա</t>
  </si>
  <si>
    <t>դաս03, խումբ04</t>
  </si>
  <si>
    <t>հանրակրթական</t>
  </si>
  <si>
    <t>ՊՈԱԿ</t>
  </si>
  <si>
    <t>դպրոց</t>
  </si>
  <si>
    <t>Ը Ն Դ Ա Մ Ե Ն Ը</t>
  </si>
  <si>
    <t>X</t>
  </si>
  <si>
    <t>ձև1-010տող</t>
  </si>
  <si>
    <t>ձև1-150տող</t>
  </si>
  <si>
    <t>ձև1-210տող</t>
  </si>
  <si>
    <t>ձև1-270տող</t>
  </si>
  <si>
    <t>ձև1-340տող</t>
  </si>
  <si>
    <t>ձև 2-060տ</t>
  </si>
  <si>
    <t>ՏՆՕՐԵՆ</t>
  </si>
  <si>
    <t>(ստորագրություն)</t>
  </si>
  <si>
    <t>(անուն, ազգանուն)</t>
  </si>
  <si>
    <t xml:space="preserve">ԳԼԽԱՎՈՐ ՀԱՇՎԱՊԱՀ </t>
  </si>
  <si>
    <t>Կ.Տ.</t>
  </si>
  <si>
    <t xml:space="preserve">01.01. 2021 թ. </t>
  </si>
  <si>
    <t xml:space="preserve">   (01.01. 2020թ. --  31.12.2020թ. ժամանակահատվածի համար)</t>
  </si>
  <si>
    <t>շրջանառությունում</t>
  </si>
  <si>
    <t>քլիենթ</t>
  </si>
  <si>
    <t>շեղում</t>
  </si>
  <si>
    <t>կրթական նպաստների 4727  հաշվով է արվել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</si>
</sst>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b/>
      <u val="single"/>
      <sz val="10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b/>
      <sz val="12"/>
      <color indexed="8"/>
      <name val="GHEA Grapalat"/>
      <family val="3"/>
    </font>
    <font>
      <b/>
      <sz val="8"/>
      <name val="GHEA Grapalat"/>
      <family val="3"/>
    </font>
    <font>
      <sz val="14"/>
      <name val="GHEA Grapalat"/>
      <family val="3"/>
    </font>
    <font>
      <sz val="11"/>
      <color indexed="8"/>
      <name val="Arial LatArm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b/>
      <sz val="12"/>
      <color theme="1"/>
      <name val="GHEA Grapalat"/>
      <family val="3"/>
    </font>
    <font>
      <b/>
      <sz val="18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5" fillId="21" borderId="7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0" fillId="0" borderId="0" xfId="35" applyFont="1" applyAlignment="1">
      <alignment vertical="center"/>
      <protection/>
    </xf>
    <xf numFmtId="0" fontId="20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164" fontId="21" fillId="0" borderId="10" xfId="40" applyNumberFormat="1" applyFont="1" applyBorder="1" applyAlignment="1" applyProtection="1">
      <alignment horizontal="center" vertical="center"/>
      <protection locked="0"/>
    </xf>
    <xf numFmtId="164" fontId="20" fillId="0" borderId="10" xfId="40" applyNumberFormat="1" applyFont="1" applyBorder="1" applyAlignment="1" applyProtection="1">
      <alignment horizontal="center" vertical="center"/>
      <protection locked="0"/>
    </xf>
    <xf numFmtId="0" fontId="20" fillId="0" borderId="10" xfId="40" applyNumberFormat="1" applyFont="1" applyBorder="1" applyAlignment="1" applyProtection="1">
      <alignment horizontal="center" vertical="center"/>
      <protection locked="0"/>
    </xf>
    <xf numFmtId="0" fontId="20" fillId="0" borderId="0" xfId="35" applyFont="1" applyAlignment="1" applyProtection="1">
      <alignment vertical="center"/>
      <protection locked="0"/>
    </xf>
    <xf numFmtId="0" fontId="20" fillId="0" borderId="0" xfId="35" applyFont="1" applyAlignment="1" applyProtection="1">
      <alignment vertical="center"/>
      <protection hidden="1"/>
    </xf>
    <xf numFmtId="0" fontId="24" fillId="0" borderId="0" xfId="35" applyFont="1" applyAlignment="1" applyProtection="1">
      <alignment vertical="center"/>
      <protection locked="0"/>
    </xf>
    <xf numFmtId="0" fontId="24" fillId="0" borderId="0" xfId="35" applyFont="1" applyAlignment="1" applyProtection="1">
      <alignment vertical="center"/>
      <protection hidden="1"/>
    </xf>
    <xf numFmtId="0" fontId="20" fillId="0" borderId="10" xfId="35" applyFont="1" applyBorder="1" applyAlignment="1" applyProtection="1">
      <alignment horizontal="center" vertical="center"/>
      <protection locked="0"/>
    </xf>
    <xf numFmtId="0" fontId="20" fillId="0" borderId="10" xfId="35" applyFont="1" applyBorder="1" applyAlignment="1" applyProtection="1">
      <alignment vertical="center"/>
      <protection/>
    </xf>
    <xf numFmtId="164" fontId="20" fillId="0" borderId="10" xfId="35" applyNumberFormat="1" applyFont="1" applyBorder="1" applyAlignment="1" applyProtection="1">
      <alignment horizontal="center" vertical="center" wrapText="1"/>
      <protection locked="0"/>
    </xf>
    <xf numFmtId="0" fontId="20" fillId="0" borderId="10" xfId="35" applyFont="1" applyBorder="1" applyAlignment="1" applyProtection="1">
      <alignment horizontal="left" vertical="center"/>
      <protection/>
    </xf>
    <xf numFmtId="0" fontId="25" fillId="0" borderId="0" xfId="35" applyFont="1" applyAlignment="1" applyProtection="1">
      <alignment vertical="center"/>
      <protection locked="0"/>
    </xf>
    <xf numFmtId="0" fontId="21" fillId="0" borderId="10" xfId="40" applyNumberFormat="1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0" xfId="35" applyFont="1" applyBorder="1" applyAlignment="1" applyProtection="1">
      <alignment horizontal="center" vertical="center" wrapText="1"/>
      <protection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6" fillId="0" borderId="0" xfId="35" applyFo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65" fontId="21" fillId="0" borderId="10" xfId="40" applyNumberFormat="1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5" fillId="0" borderId="11" xfId="40" applyFont="1" applyBorder="1" applyAlignment="1" applyProtection="1">
      <alignment horizontal="center" vertical="center"/>
      <protection hidden="1"/>
    </xf>
    <xf numFmtId="0" fontId="30" fillId="0" borderId="11" xfId="35" applyNumberFormat="1" applyFont="1" applyBorder="1" applyAlignment="1" applyProtection="1">
      <alignment horizontal="center" vertical="center" wrapText="1"/>
      <protection hidden="1"/>
    </xf>
    <xf numFmtId="0" fontId="25" fillId="0" borderId="11" xfId="35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0" xfId="35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19" fillId="0" borderId="0" xfId="4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0" fillId="0" borderId="0" xfId="35" applyFont="1" applyAlignment="1" applyProtection="1">
      <alignment horizontal="center" vertical="center"/>
      <protection locked="0"/>
    </xf>
    <xf numFmtId="0" fontId="24" fillId="0" borderId="0" xfId="35" applyFont="1" applyAlignment="1" applyProtection="1">
      <alignment horizontal="center" vertical="center"/>
      <protection locked="0"/>
    </xf>
    <xf numFmtId="0" fontId="20" fillId="0" borderId="0" xfId="35" applyFont="1" applyAlignment="1" applyProtection="1">
      <alignment horizontal="center" vertical="center" wrapText="1"/>
      <protection locked="0"/>
    </xf>
    <xf numFmtId="0" fontId="23" fillId="0" borderId="0" xfId="35" applyFont="1" applyAlignment="1" applyProtection="1">
      <alignment horizontal="center" vertical="center"/>
      <protection locked="0"/>
    </xf>
    <xf numFmtId="0" fontId="20" fillId="0" borderId="0" xfId="35" applyFont="1" applyAlignment="1" applyProtection="1">
      <alignment horizontal="center"/>
      <protection locked="0"/>
    </xf>
    <xf numFmtId="0" fontId="24" fillId="0" borderId="0" xfId="35" applyFont="1" applyAlignment="1" applyProtection="1">
      <alignment horizontal="center"/>
      <protection locked="0"/>
    </xf>
    <xf numFmtId="0" fontId="20" fillId="0" borderId="0" xfId="35" applyFont="1" applyAlignment="1" applyProtection="1">
      <alignment horizontal="left" vertical="center"/>
      <protection locked="0"/>
    </xf>
    <xf numFmtId="0" fontId="20" fillId="0" borderId="0" xfId="35" applyFont="1" applyAlignment="1" applyProtection="1">
      <alignment horizontal="left" vertical="center" wrapText="1"/>
      <protection locked="0"/>
    </xf>
    <xf numFmtId="0" fontId="23" fillId="0" borderId="0" xfId="35" applyFont="1" applyAlignment="1" applyProtection="1">
      <alignment horizontal="left" vertical="center"/>
      <protection locked="0"/>
    </xf>
    <xf numFmtId="0" fontId="20" fillId="0" borderId="0" xfId="35" applyFont="1" applyAlignment="1">
      <alignment horizontal="center" vertical="center"/>
      <protection/>
    </xf>
    <xf numFmtId="0" fontId="24" fillId="0" borderId="0" xfId="35" applyFont="1" applyAlignment="1">
      <alignment vertical="center"/>
      <protection/>
    </xf>
    <xf numFmtId="0" fontId="21" fillId="0" borderId="0" xfId="35" applyFont="1" applyAlignment="1">
      <alignment vertical="center"/>
      <protection/>
    </xf>
    <xf numFmtId="0" fontId="21" fillId="0" borderId="0" xfId="35" applyFont="1" applyAlignment="1" applyProtection="1">
      <alignment vertical="center"/>
      <protection locked="0"/>
    </xf>
    <xf numFmtId="0" fontId="21" fillId="0" borderId="0" xfId="35" applyFont="1" applyAlignment="1" applyProtection="1">
      <alignment vertical="center"/>
      <protection/>
    </xf>
    <xf numFmtId="0" fontId="24" fillId="0" borderId="0" xfId="35" applyFont="1" applyAlignment="1" applyProtection="1">
      <alignment vertical="center"/>
      <protection/>
    </xf>
    <xf numFmtId="0" fontId="20" fillId="0" borderId="0" xfId="35" applyFont="1" applyAlignment="1" applyProtection="1">
      <alignment wrapText="1"/>
      <protection locked="0"/>
    </xf>
    <xf numFmtId="0" fontId="24" fillId="0" borderId="0" xfId="35" applyFont="1" applyAlignment="1" applyProtection="1">
      <alignment wrapText="1"/>
      <protection locked="0"/>
    </xf>
    <xf numFmtId="0" fontId="20" fillId="0" borderId="0" xfId="35" applyFont="1" applyProtection="1">
      <alignment/>
      <protection locked="0"/>
    </xf>
    <xf numFmtId="0" fontId="20" fillId="0" borderId="0" xfId="35" applyFont="1">
      <alignment/>
      <protection/>
    </xf>
    <xf numFmtId="0" fontId="20" fillId="0" borderId="0" xfId="35" applyFont="1" applyAlignment="1" applyProtection="1">
      <alignment horizontal="center" vertical="center"/>
      <protection/>
    </xf>
    <xf numFmtId="0" fontId="20" fillId="0" borderId="0" xfId="35" applyFont="1" applyAlignment="1" applyProtection="1">
      <alignment vertical="center"/>
      <protection/>
    </xf>
    <xf numFmtId="0" fontId="20" fillId="0" borderId="0" xfId="35" applyFont="1" applyAlignment="1" applyProtection="1">
      <alignment horizontal="right" vertical="center"/>
      <protection/>
    </xf>
    <xf numFmtId="0" fontId="30" fillId="0" borderId="10" xfId="35" applyFont="1" applyBorder="1" applyAlignment="1" applyProtection="1">
      <alignment horizontal="center" vertical="center" wrapText="1"/>
      <protection/>
    </xf>
    <xf numFmtId="0" fontId="30" fillId="0" borderId="12" xfId="35" applyFont="1" applyBorder="1" applyAlignment="1" applyProtection="1">
      <alignment horizontal="center" vertical="center" wrapText="1"/>
      <protection/>
    </xf>
    <xf numFmtId="0" fontId="32" fillId="0" borderId="10" xfId="35" applyFont="1" applyBorder="1" applyAlignment="1" applyProtection="1">
      <alignment horizontal="center" vertical="center" wrapText="1"/>
      <protection/>
    </xf>
    <xf numFmtId="0" fontId="30" fillId="0" borderId="0" xfId="35" applyFont="1" applyAlignment="1" applyProtection="1">
      <alignment vertical="center"/>
      <protection locked="0"/>
    </xf>
    <xf numFmtId="0" fontId="30" fillId="0" borderId="0" xfId="35" applyFont="1" applyAlignment="1">
      <alignment vertical="center"/>
      <protection/>
    </xf>
    <xf numFmtId="0" fontId="25" fillId="0" borderId="10" xfId="35" applyFont="1" applyBorder="1" applyAlignment="1" applyProtection="1">
      <alignment horizontal="center" vertical="center" wrapText="1"/>
      <protection/>
    </xf>
    <xf numFmtId="0" fontId="25" fillId="0" borderId="12" xfId="35" applyFont="1" applyBorder="1" applyAlignment="1" applyProtection="1">
      <alignment horizontal="center" vertical="center" wrapText="1"/>
      <protection/>
    </xf>
    <xf numFmtId="164" fontId="25" fillId="0" borderId="10" xfId="35" applyNumberFormat="1" applyFont="1" applyBorder="1" applyAlignment="1" applyProtection="1">
      <alignment horizontal="center" vertical="center" wrapText="1"/>
      <protection/>
    </xf>
    <xf numFmtId="164" fontId="25" fillId="0" borderId="10" xfId="35" applyNumberFormat="1" applyFont="1" applyBorder="1" applyAlignment="1" applyProtection="1">
      <alignment horizontal="center" vertical="center" wrapText="1"/>
      <protection locked="0"/>
    </xf>
    <xf numFmtId="0" fontId="25" fillId="0" borderId="0" xfId="35" applyFont="1" applyAlignment="1">
      <alignment vertical="center"/>
      <protection/>
    </xf>
    <xf numFmtId="0" fontId="20" fillId="0" borderId="10" xfId="35" applyFont="1" applyBorder="1" applyAlignment="1" applyProtection="1">
      <alignment horizontal="center" vertical="center" wrapText="1"/>
      <protection/>
    </xf>
    <xf numFmtId="0" fontId="20" fillId="0" borderId="12" xfId="35" applyFont="1" applyBorder="1" applyAlignment="1" applyProtection="1">
      <alignment horizontal="left" vertical="center" wrapText="1"/>
      <protection/>
    </xf>
    <xf numFmtId="0" fontId="20" fillId="0" borderId="12" xfId="35" applyFont="1" applyBorder="1" applyAlignment="1" applyProtection="1">
      <alignment horizontal="left" vertical="center" wrapText="1"/>
      <protection locked="0"/>
    </xf>
    <xf numFmtId="0" fontId="20" fillId="0" borderId="10" xfId="35" applyFont="1" applyBorder="1" applyAlignment="1" applyProtection="1">
      <alignment horizontal="center" vertical="center" wrapText="1"/>
      <protection locked="0"/>
    </xf>
    <xf numFmtId="164" fontId="20" fillId="0" borderId="10" xfId="35" applyNumberFormat="1" applyFont="1" applyBorder="1" applyAlignment="1" applyProtection="1">
      <alignment horizontal="center" vertical="center" wrapText="1"/>
      <protection/>
    </xf>
    <xf numFmtId="0" fontId="25" fillId="0" borderId="12" xfId="35" applyFont="1" applyBorder="1" applyAlignment="1" applyProtection="1">
      <alignment horizontal="left" vertical="center" wrapText="1"/>
      <protection/>
    </xf>
    <xf numFmtId="0" fontId="25" fillId="0" borderId="0" xfId="35" applyFont="1" applyAlignment="1" applyProtection="1">
      <alignment vertical="center"/>
      <protection/>
    </xf>
    <xf numFmtId="0" fontId="21" fillId="0" borderId="13" xfId="35" applyFont="1" applyBorder="1" applyAlignment="1" applyProtection="1">
      <alignment vertical="center"/>
      <protection/>
    </xf>
    <xf numFmtId="0" fontId="21" fillId="0" borderId="10" xfId="35" applyFont="1" applyBorder="1" applyAlignment="1" applyProtection="1">
      <alignment horizontal="left" vertical="center" wrapText="1"/>
      <protection/>
    </xf>
    <xf numFmtId="164" fontId="21" fillId="0" borderId="10" xfId="35" applyNumberFormat="1" applyFont="1" applyBorder="1" applyAlignment="1" applyProtection="1">
      <alignment horizontal="center" vertical="center" wrapText="1"/>
      <protection/>
    </xf>
    <xf numFmtId="164" fontId="21" fillId="0" borderId="10" xfId="35" applyNumberFormat="1" applyFont="1" applyBorder="1" applyAlignment="1" applyProtection="1">
      <alignment horizontal="center" vertical="center" wrapText="1"/>
      <protection locked="0"/>
    </xf>
    <xf numFmtId="0" fontId="20" fillId="0" borderId="13" xfId="35" applyFont="1" applyBorder="1" applyAlignment="1" applyProtection="1">
      <alignment horizontal="left" vertical="center" wrapText="1"/>
      <protection locked="0"/>
    </xf>
    <xf numFmtId="0" fontId="21" fillId="0" borderId="10" xfId="35" applyFont="1" applyBorder="1" applyAlignment="1" applyProtection="1">
      <alignment horizontal="center" vertical="center"/>
      <protection/>
    </xf>
    <xf numFmtId="0" fontId="21" fillId="0" borderId="10" xfId="35" applyFont="1" applyBorder="1" applyAlignment="1" applyProtection="1">
      <alignment vertical="center"/>
      <protection/>
    </xf>
    <xf numFmtId="164" fontId="21" fillId="0" borderId="10" xfId="35" applyNumberFormat="1" applyFont="1" applyBorder="1" applyAlignment="1" applyProtection="1">
      <alignment horizontal="center" vertical="center"/>
      <protection/>
    </xf>
    <xf numFmtId="164" fontId="21" fillId="0" borderId="10" xfId="35" applyNumberFormat="1" applyFont="1" applyBorder="1" applyAlignment="1" applyProtection="1">
      <alignment horizontal="center" vertical="center"/>
      <protection locked="0"/>
    </xf>
    <xf numFmtId="0" fontId="25" fillId="0" borderId="0" xfId="35" applyFont="1" applyAlignment="1" applyProtection="1">
      <alignment horizontal="center" vertical="center"/>
      <protection/>
    </xf>
    <xf numFmtId="0" fontId="25" fillId="0" borderId="0" xfId="35" applyFont="1" applyBorder="1" applyAlignment="1" applyProtection="1">
      <alignment horizontal="right" vertical="center" wrapText="1"/>
      <protection/>
    </xf>
    <xf numFmtId="0" fontId="30" fillId="0" borderId="0" xfId="35" applyFont="1" applyBorder="1" applyAlignment="1" applyProtection="1">
      <alignment horizontal="center" vertical="center"/>
      <protection/>
    </xf>
    <xf numFmtId="0" fontId="30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vertical="center"/>
      <protection/>
    </xf>
    <xf numFmtId="0" fontId="25" fillId="0" borderId="0" xfId="35" applyFont="1" applyAlignment="1" applyProtection="1">
      <alignment horizontal="right" vertical="center"/>
      <protection/>
    </xf>
    <xf numFmtId="0" fontId="20" fillId="0" borderId="0" xfId="35" applyFont="1" applyBorder="1" applyAlignment="1">
      <alignment vertical="center"/>
      <protection/>
    </xf>
    <xf numFmtId="0" fontId="25" fillId="0" borderId="0" xfId="35" applyFont="1" applyAlignment="1">
      <alignment vertical="center" wrapText="1"/>
      <protection/>
    </xf>
    <xf numFmtId="0" fontId="25" fillId="0" borderId="0" xfId="35" applyFont="1" applyAlignment="1" applyProtection="1">
      <alignment vertical="center" wrapText="1"/>
      <protection locked="0"/>
    </xf>
    <xf numFmtId="0" fontId="20" fillId="0" borderId="0" xfId="37" applyFont="1" applyAlignment="1">
      <alignment vertical="center" wrapText="1"/>
      <protection/>
    </xf>
    <xf numFmtId="0" fontId="25" fillId="0" borderId="10" xfId="37" applyFont="1" applyBorder="1" applyAlignment="1">
      <alignment horizontal="center" vertical="center" wrapText="1"/>
      <protection/>
    </xf>
    <xf numFmtId="0" fontId="25" fillId="0" borderId="0" xfId="37" applyFont="1" applyAlignment="1">
      <alignment horizontal="center" vertical="center" wrapText="1"/>
      <protection/>
    </xf>
    <xf numFmtId="0" fontId="20" fillId="0" borderId="10" xfId="37" applyFont="1" applyBorder="1" applyAlignment="1">
      <alignment vertical="center" wrapText="1"/>
      <protection/>
    </xf>
    <xf numFmtId="164" fontId="20" fillId="0" borderId="10" xfId="37" applyNumberFormat="1" applyFont="1" applyBorder="1" applyAlignment="1">
      <alignment horizontal="center" vertical="center" wrapText="1"/>
      <protection/>
    </xf>
    <xf numFmtId="0" fontId="20" fillId="0" borderId="0" xfId="37" applyFont="1" applyBorder="1" applyAlignment="1">
      <alignment vertical="center" wrapText="1"/>
      <protection/>
    </xf>
    <xf numFmtId="0" fontId="21" fillId="0" borderId="0" xfId="37" applyFont="1" applyAlignment="1">
      <alignment vertical="center" wrapText="1"/>
      <protection/>
    </xf>
    <xf numFmtId="0" fontId="20" fillId="0" borderId="10" xfId="37" applyFont="1" applyBorder="1" applyAlignment="1">
      <alignment horizontal="center" vertical="center" wrapText="1"/>
      <protection/>
    </xf>
    <xf numFmtId="164" fontId="20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0" xfId="35" applyFont="1" applyBorder="1" applyAlignment="1" applyProtection="1">
      <alignment horizontal="left" vertical="center"/>
      <protection locked="0"/>
    </xf>
    <xf numFmtId="165" fontId="20" fillId="0" borderId="10" xfId="40" applyNumberFormat="1" applyFont="1" applyBorder="1" applyAlignment="1" applyProtection="1">
      <alignment horizontal="left" vertical="center" wrapText="1"/>
      <protection/>
    </xf>
    <xf numFmtId="0" fontId="26" fillId="0" borderId="10" xfId="40" applyNumberFormat="1" applyFont="1" applyBorder="1" applyAlignment="1" applyProtection="1">
      <alignment horizontal="center" vertical="center"/>
      <protection locked="0"/>
    </xf>
    <xf numFmtId="164" fontId="26" fillId="0" borderId="10" xfId="40" applyNumberFormat="1" applyFont="1" applyBorder="1" applyAlignment="1" applyProtection="1">
      <alignment horizontal="center" vertical="center"/>
      <protection locked="0"/>
    </xf>
    <xf numFmtId="165" fontId="26" fillId="0" borderId="10" xfId="40" applyNumberFormat="1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35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0" fillId="0" borderId="10" xfId="35" applyFont="1" applyBorder="1" applyAlignment="1" applyProtection="1">
      <alignment vertical="center"/>
      <protection locked="0"/>
    </xf>
    <xf numFmtId="0" fontId="20" fillId="0" borderId="0" xfId="35" applyFont="1" applyBorder="1" applyAlignment="1" applyProtection="1">
      <alignment horizontal="left" vertical="center"/>
      <protection locked="0"/>
    </xf>
    <xf numFmtId="0" fontId="26" fillId="0" borderId="10" xfId="35" applyFont="1" applyBorder="1" applyAlignment="1" applyProtection="1">
      <alignment horizontal="center" vertical="center"/>
      <protection locked="0"/>
    </xf>
    <xf numFmtId="0" fontId="26" fillId="0" borderId="10" xfId="35" applyFont="1" applyBorder="1" applyAlignment="1" applyProtection="1">
      <alignment vertical="center" wrapText="1"/>
      <protection/>
    </xf>
    <xf numFmtId="0" fontId="26" fillId="0" borderId="10" xfId="35" applyFont="1" applyBorder="1" applyAlignment="1" applyProtection="1">
      <alignment horizontal="left" vertical="center"/>
      <protection/>
    </xf>
    <xf numFmtId="0" fontId="20" fillId="0" borderId="10" xfId="35" applyFont="1" applyFill="1" applyBorder="1" applyAlignment="1" applyProtection="1">
      <alignment horizontal="center" vertical="center"/>
      <protection locked="0"/>
    </xf>
    <xf numFmtId="164" fontId="20" fillId="0" borderId="10" xfId="4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hidden="1"/>
    </xf>
    <xf numFmtId="2" fontId="21" fillId="0" borderId="0" xfId="0" applyNumberFormat="1" applyFont="1" applyAlignment="1" applyProtection="1">
      <alignment horizontal="center" vertical="center"/>
      <protection locked="0"/>
    </xf>
    <xf numFmtId="0" fontId="26" fillId="0" borderId="10" xfId="35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center" vertical="center"/>
      <protection locked="0"/>
    </xf>
    <xf numFmtId="0" fontId="21" fillId="0" borderId="10" xfId="35" applyFont="1" applyBorder="1" applyAlignment="1" applyProtection="1">
      <alignment horizontal="left" vertical="center"/>
      <protection/>
    </xf>
    <xf numFmtId="0" fontId="26" fillId="0" borderId="10" xfId="35" applyFont="1" applyBorder="1" applyAlignment="1" applyProtection="1">
      <alignment horizontal="left" vertical="center"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0" fillId="0" borderId="10" xfId="35" applyFont="1" applyBorder="1" applyAlignment="1" applyProtection="1">
      <alignment horizontal="left" vertical="center" wrapText="1"/>
      <protection/>
    </xf>
    <xf numFmtId="1" fontId="26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19" fillId="0" borderId="0" xfId="40" applyFont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33" fillId="0" borderId="0" xfId="4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hidden="1"/>
    </xf>
    <xf numFmtId="0" fontId="21" fillId="0" borderId="0" xfId="4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hidden="1"/>
    </xf>
    <xf numFmtId="2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/>
      <protection hidden="1"/>
    </xf>
    <xf numFmtId="0" fontId="20" fillId="0" borderId="0" xfId="35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hidden="1"/>
    </xf>
    <xf numFmtId="0" fontId="24" fillId="0" borderId="0" xfId="40" applyNumberFormat="1" applyFont="1" applyFill="1" applyBorder="1" applyAlignment="1" applyProtection="1">
      <alignment horizontal="center" vertical="center"/>
      <protection hidden="1"/>
    </xf>
    <xf numFmtId="165" fontId="24" fillId="0" borderId="0" xfId="40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4" fillId="0" borderId="0" xfId="35" applyFont="1" applyFill="1" applyBorder="1" applyAlignment="1" applyProtection="1">
      <alignment horizontal="left" vertical="center"/>
      <protection locked="0"/>
    </xf>
    <xf numFmtId="165" fontId="21" fillId="0" borderId="0" xfId="4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left" vertical="center"/>
      <protection locked="0"/>
    </xf>
    <xf numFmtId="2" fontId="20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40" applyFont="1" applyProtection="1">
      <alignment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1" fillId="0" borderId="10" xfId="40" applyNumberFormat="1" applyFont="1" applyBorder="1" applyAlignment="1" applyProtection="1">
      <alignment horizontal="center" vertical="center"/>
      <protection locked="0"/>
    </xf>
    <xf numFmtId="0" fontId="24" fillId="25" borderId="0" xfId="0" applyFont="1" applyFill="1" applyAlignment="1" applyProtection="1">
      <alignment vertical="center"/>
      <protection locked="0"/>
    </xf>
    <xf numFmtId="0" fontId="20" fillId="25" borderId="0" xfId="0" applyFont="1" applyFill="1" applyAlignment="1" applyProtection="1">
      <alignment vertic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0" fillId="0" borderId="10" xfId="35" applyFont="1" applyFill="1" applyBorder="1" applyAlignment="1" applyProtection="1">
      <alignment vertical="center"/>
      <protection/>
    </xf>
    <xf numFmtId="165" fontId="20" fillId="25" borderId="10" xfId="40" applyNumberFormat="1" applyFont="1" applyFill="1" applyBorder="1" applyAlignment="1" applyProtection="1">
      <alignment horizontal="left" vertical="center" wrapText="1"/>
      <protection/>
    </xf>
    <xf numFmtId="164" fontId="19" fillId="0" borderId="10" xfId="40" applyNumberFormat="1" applyFont="1" applyBorder="1" applyAlignment="1" applyProtection="1">
      <alignment horizontal="center" vertical="center"/>
      <protection/>
    </xf>
    <xf numFmtId="164" fontId="21" fillId="0" borderId="10" xfId="40" applyNumberFormat="1" applyFont="1" applyBorder="1" applyAlignment="1" applyProtection="1">
      <alignment horizontal="center" vertical="center"/>
      <protection/>
    </xf>
    <xf numFmtId="164" fontId="26" fillId="0" borderId="10" xfId="40" applyNumberFormat="1" applyFont="1" applyBorder="1" applyAlignment="1" applyProtection="1">
      <alignment horizontal="center" vertical="center"/>
      <protection/>
    </xf>
    <xf numFmtId="164" fontId="25" fillId="0" borderId="10" xfId="4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37" applyFont="1" applyAlignment="1">
      <alignment horizontal="center" vertical="center" wrapText="1"/>
      <protection/>
    </xf>
    <xf numFmtId="0" fontId="26" fillId="0" borderId="10" xfId="35" applyFont="1" applyFill="1" applyBorder="1" applyAlignment="1" applyProtection="1">
      <alignment horizontal="center" vertical="center"/>
      <protection locked="0"/>
    </xf>
    <xf numFmtId="0" fontId="26" fillId="0" borderId="10" xfId="35" applyFont="1" applyFill="1" applyBorder="1" applyAlignment="1" applyProtection="1">
      <alignment vertical="center"/>
      <protection/>
    </xf>
    <xf numFmtId="164" fontId="26" fillId="0" borderId="10" xfId="40" applyNumberFormat="1" applyFont="1" applyFill="1" applyBorder="1" applyAlignment="1" applyProtection="1">
      <alignment horizontal="center" vertical="center"/>
      <protection locked="0"/>
    </xf>
    <xf numFmtId="164" fontId="26" fillId="0" borderId="10" xfId="40" applyNumberFormat="1" applyFont="1" applyFill="1" applyBorder="1" applyAlignment="1" applyProtection="1">
      <alignment horizontal="center" vertical="center"/>
      <protection/>
    </xf>
    <xf numFmtId="0" fontId="26" fillId="0" borderId="10" xfId="35" applyFont="1" applyFill="1" applyBorder="1" applyAlignment="1" applyProtection="1">
      <alignment vertical="center" wrapText="1"/>
      <protection/>
    </xf>
    <xf numFmtId="0" fontId="26" fillId="0" borderId="10" xfId="35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164" fontId="19" fillId="0" borderId="10" xfId="4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0" xfId="35" applyFont="1" applyFill="1" applyBorder="1" applyAlignment="1" applyProtection="1">
      <alignment horizontal="left" vertical="center"/>
      <protection/>
    </xf>
    <xf numFmtId="164" fontId="21" fillId="0" borderId="10" xfId="4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35" applyFont="1" applyFill="1" applyBorder="1" applyAlignment="1" applyProtection="1">
      <alignment horizontal="left" vertical="center"/>
      <protection/>
    </xf>
    <xf numFmtId="164" fontId="21" fillId="0" borderId="10" xfId="40" applyNumberFormat="1" applyFont="1" applyFill="1" applyBorder="1" applyAlignment="1" applyProtection="1">
      <alignment horizontal="center" vertical="center"/>
      <protection/>
    </xf>
    <xf numFmtId="0" fontId="21" fillId="0" borderId="10" xfId="35" applyFont="1" applyFill="1" applyBorder="1" applyAlignment="1" applyProtection="1">
      <alignment vertical="center"/>
      <protection/>
    </xf>
    <xf numFmtId="0" fontId="21" fillId="0" borderId="10" xfId="35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35" applyFont="1" applyFill="1" applyBorder="1" applyAlignment="1" applyProtection="1">
      <alignment horizontal="left" vertical="center" wrapText="1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21" fillId="0" borderId="10" xfId="4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/>
      <protection/>
    </xf>
    <xf numFmtId="164" fontId="19" fillId="0" borderId="10" xfId="40" applyNumberFormat="1" applyFont="1" applyFill="1" applyBorder="1" applyAlignment="1" applyProtection="1">
      <alignment horizontal="center" vertic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hidden="1"/>
    </xf>
    <xf numFmtId="164" fontId="19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0" xfId="40" applyNumberFormat="1" applyFont="1" applyFill="1" applyBorder="1" applyAlignment="1" applyProtection="1">
      <alignment horizontal="center" vertical="center"/>
      <protection/>
    </xf>
    <xf numFmtId="0" fontId="25" fillId="0" borderId="11" xfId="35" applyNumberFormat="1" applyFont="1" applyBorder="1" applyAlignment="1" applyProtection="1">
      <alignment horizontal="center" vertical="center" wrapText="1"/>
      <protection hidden="1"/>
    </xf>
    <xf numFmtId="0" fontId="20" fillId="0" borderId="0" xfId="37" applyFont="1" applyAlignment="1">
      <alignment horizontal="center" vertical="center" wrapText="1"/>
      <protection/>
    </xf>
    <xf numFmtId="0" fontId="32" fillId="0" borderId="10" xfId="37" applyFont="1" applyBorder="1" applyAlignment="1">
      <alignment horizontal="center" vertical="center" wrapText="1"/>
      <protection/>
    </xf>
    <xf numFmtId="0" fontId="22" fillId="0" borderId="10" xfId="37" applyFont="1" applyBorder="1" applyAlignment="1">
      <alignment vertical="center" wrapText="1"/>
      <protection/>
    </xf>
    <xf numFmtId="0" fontId="27" fillId="0" borderId="14" xfId="37" applyFont="1" applyBorder="1" applyAlignment="1">
      <alignment vertical="center" wrapText="1"/>
      <protection/>
    </xf>
    <xf numFmtId="0" fontId="27" fillId="0" borderId="0" xfId="37" applyFont="1" applyAlignment="1">
      <alignment vertical="center" wrapText="1"/>
      <protection/>
    </xf>
    <xf numFmtId="0" fontId="21" fillId="0" borderId="0" xfId="37" applyFont="1" applyBorder="1" applyAlignment="1">
      <alignment vertical="center" wrapText="1"/>
      <protection/>
    </xf>
    <xf numFmtId="0" fontId="29" fillId="0" borderId="0" xfId="37" applyFont="1" applyBorder="1" applyAlignment="1">
      <alignment vertical="center" wrapText="1"/>
      <protection/>
    </xf>
    <xf numFmtId="0" fontId="21" fillId="0" borderId="0" xfId="37" applyFont="1" applyAlignment="1">
      <alignment horizontal="left" vertical="center"/>
      <protection/>
    </xf>
    <xf numFmtId="0" fontId="20" fillId="0" borderId="0" xfId="37" applyFont="1" applyAlignment="1">
      <alignment horizontal="right" vertical="center" wrapText="1"/>
      <protection/>
    </xf>
    <xf numFmtId="0" fontId="20" fillId="0" borderId="10" xfId="0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vertical="center" wrapText="1"/>
      <protection/>
    </xf>
    <xf numFmtId="164" fontId="20" fillId="0" borderId="10" xfId="40" applyNumberFormat="1" applyFont="1" applyBorder="1" applyAlignment="1" applyProtection="1">
      <alignment horizontal="center" vertical="center"/>
      <protection/>
    </xf>
    <xf numFmtId="0" fontId="24" fillId="0" borderId="0" xfId="40" applyFont="1" applyFill="1" applyAlignment="1" applyProtection="1">
      <alignment horizontal="left" vertical="center"/>
      <protection locked="0"/>
    </xf>
    <xf numFmtId="0" fontId="21" fillId="0" borderId="0" xfId="35" applyFont="1" applyAlignment="1" applyProtection="1">
      <alignment vertical="center"/>
      <protection hidden="1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left" vertical="center"/>
      <protection locked="0"/>
    </xf>
    <xf numFmtId="2" fontId="20" fillId="0" borderId="10" xfId="35" applyNumberFormat="1" applyFont="1" applyBorder="1" applyAlignment="1" applyProtection="1">
      <alignment horizontal="center" vertical="center" wrapText="1"/>
      <protection/>
    </xf>
    <xf numFmtId="0" fontId="20" fillId="25" borderId="10" xfId="35" applyFont="1" applyFill="1" applyBorder="1" applyAlignment="1" applyProtection="1">
      <alignment horizontal="center" vertical="center" wrapText="1"/>
      <protection/>
    </xf>
    <xf numFmtId="0" fontId="21" fillId="0" borderId="10" xfId="35" applyFont="1" applyFill="1" applyBorder="1" applyAlignment="1" applyProtection="1">
      <alignment horizontal="left" vertical="center"/>
      <protection locked="0"/>
    </xf>
    <xf numFmtId="0" fontId="26" fillId="0" borderId="10" xfId="35" applyFont="1" applyBorder="1" applyAlignment="1" applyProtection="1">
      <alignment horizontal="left" vertical="center"/>
      <protection locked="0"/>
    </xf>
    <xf numFmtId="164" fontId="24" fillId="0" borderId="10" xfId="4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164" fontId="42" fillId="0" borderId="0" xfId="0" applyNumberFormat="1" applyFont="1" applyAlignment="1">
      <alignment vertical="center"/>
    </xf>
    <xf numFmtId="0" fontId="25" fillId="0" borderId="10" xfId="35" applyFont="1" applyBorder="1" applyAlignment="1" applyProtection="1">
      <alignment horizontal="center" vertical="center"/>
      <protection hidden="1"/>
    </xf>
    <xf numFmtId="0" fontId="21" fillId="0" borderId="10" xfId="35" applyFont="1" applyBorder="1" applyAlignment="1" applyProtection="1">
      <alignment vertical="center" wrapText="1"/>
      <protection hidden="1"/>
    </xf>
    <xf numFmtId="164" fontId="21" fillId="0" borderId="10" xfId="35" applyNumberFormat="1" applyFont="1" applyBorder="1" applyAlignment="1" applyProtection="1">
      <alignment horizontal="center" vertical="center"/>
      <protection hidden="1"/>
    </xf>
    <xf numFmtId="164" fontId="24" fillId="25" borderId="10" xfId="35" applyNumberFormat="1" applyFont="1" applyFill="1" applyBorder="1" applyAlignment="1" applyProtection="1">
      <alignment horizontal="center" vertical="center"/>
      <protection locked="0"/>
    </xf>
    <xf numFmtId="164" fontId="24" fillId="0" borderId="10" xfId="35" applyNumberFormat="1" applyFont="1" applyBorder="1" applyAlignment="1" applyProtection="1">
      <alignment horizontal="center" vertical="center"/>
      <protection locked="0"/>
    </xf>
    <xf numFmtId="0" fontId="21" fillId="0" borderId="10" xfId="35" applyFont="1" applyBorder="1" applyAlignment="1" applyProtection="1">
      <alignment horizontal="center" vertical="center"/>
      <protection hidden="1"/>
    </xf>
    <xf numFmtId="164" fontId="21" fillId="0" borderId="10" xfId="4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/>
    </xf>
    <xf numFmtId="0" fontId="25" fillId="0" borderId="10" xfId="35" applyFont="1" applyBorder="1" applyAlignment="1" applyProtection="1">
      <alignment horizontal="center" vertical="center"/>
      <protection locked="0"/>
    </xf>
    <xf numFmtId="164" fontId="24" fillId="0" borderId="10" xfId="40" applyNumberFormat="1" applyFont="1" applyBorder="1" applyAlignment="1" applyProtection="1">
      <alignment horizontal="center" vertical="center"/>
      <protection locked="0"/>
    </xf>
    <xf numFmtId="164" fontId="23" fillId="0" borderId="10" xfId="4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Alignment="1" applyProtection="1">
      <alignment horizontal="center" vertical="center"/>
      <protection locked="0"/>
    </xf>
    <xf numFmtId="164" fontId="20" fillId="0" borderId="0" xfId="0" applyNumberFormat="1" applyFont="1" applyAlignment="1" applyProtection="1">
      <alignment horizontal="center" vertical="center"/>
      <protection locked="0"/>
    </xf>
    <xf numFmtId="164" fontId="23" fillId="0" borderId="0" xfId="0" applyNumberFormat="1" applyFont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164" fontId="20" fillId="0" borderId="10" xfId="37" applyNumberFormat="1" applyFont="1" applyFill="1" applyBorder="1" applyAlignment="1">
      <alignment horizontal="center" vertical="center" wrapText="1"/>
      <protection/>
    </xf>
    <xf numFmtId="164" fontId="24" fillId="25" borderId="10" xfId="40" applyNumberFormat="1" applyFont="1" applyFill="1" applyBorder="1" applyAlignment="1" applyProtection="1">
      <alignment horizontal="center" vertical="center"/>
      <protection locked="0"/>
    </xf>
    <xf numFmtId="164" fontId="19" fillId="25" borderId="10" xfId="40" applyNumberFormat="1" applyFont="1" applyFill="1" applyBorder="1" applyAlignment="1" applyProtection="1">
      <alignment horizontal="center" vertical="center"/>
      <protection/>
    </xf>
    <xf numFmtId="0" fontId="20" fillId="0" borderId="13" xfId="35" applyFont="1" applyBorder="1" applyAlignment="1" applyProtection="1">
      <alignment horizontal="left" vertical="center" wrapText="1"/>
      <protection/>
    </xf>
    <xf numFmtId="0" fontId="20" fillId="0" borderId="15" xfId="35" applyFont="1" applyBorder="1" applyAlignment="1" applyProtection="1">
      <alignment vertical="center"/>
      <protection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25" fillId="24" borderId="10" xfId="0" applyFont="1" applyFill="1" applyBorder="1" applyAlignment="1" applyProtection="1">
      <alignment horizontal="left" vertical="center" wrapText="1"/>
      <protection/>
    </xf>
    <xf numFmtId="165" fontId="25" fillId="0" borderId="10" xfId="4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26" borderId="10" xfId="0" applyFill="1" applyBorder="1" applyAlignment="1">
      <alignment/>
    </xf>
    <xf numFmtId="0" fontId="27" fillId="0" borderId="0" xfId="0" applyFont="1" applyFill="1" applyAlignment="1" applyProtection="1">
      <alignment horizontal="center" vertical="center"/>
      <protection locked="0"/>
    </xf>
    <xf numFmtId="164" fontId="19" fillId="26" borderId="10" xfId="0" applyNumberFormat="1" applyFont="1" applyFill="1" applyBorder="1" applyAlignment="1" applyProtection="1">
      <alignment horizontal="center" vertical="center" wrapText="1"/>
      <protection/>
    </xf>
    <xf numFmtId="164" fontId="19" fillId="26" borderId="10" xfId="40" applyNumberFormat="1" applyFont="1" applyFill="1" applyBorder="1" applyAlignment="1" applyProtection="1">
      <alignment horizontal="center" vertical="center"/>
      <protection/>
    </xf>
    <xf numFmtId="164" fontId="24" fillId="0" borderId="0" xfId="0" applyNumberFormat="1" applyFont="1" applyAlignment="1" applyProtection="1">
      <alignment horizontal="center" vertical="center"/>
      <protection locked="0"/>
    </xf>
    <xf numFmtId="164" fontId="21" fillId="26" borderId="10" xfId="40" applyNumberFormat="1" applyFont="1" applyFill="1" applyBorder="1" applyAlignment="1" applyProtection="1">
      <alignment horizontal="center" vertical="center"/>
      <protection/>
    </xf>
    <xf numFmtId="164" fontId="24" fillId="26" borderId="10" xfId="40" applyNumberFormat="1" applyFont="1" applyFill="1" applyBorder="1" applyAlignment="1" applyProtection="1">
      <alignment horizontal="center" vertical="center"/>
      <protection locked="0"/>
    </xf>
    <xf numFmtId="164" fontId="21" fillId="26" borderId="10" xfId="40" applyNumberFormat="1" applyFont="1" applyFill="1" applyBorder="1" applyAlignment="1" applyProtection="1">
      <alignment horizontal="center" vertical="center"/>
      <protection locked="0"/>
    </xf>
    <xf numFmtId="164" fontId="20" fillId="26" borderId="10" xfId="40" applyNumberFormat="1" applyFont="1" applyFill="1" applyBorder="1" applyAlignment="1" applyProtection="1">
      <alignment horizontal="center" vertical="center"/>
      <protection locked="0"/>
    </xf>
    <xf numFmtId="164" fontId="33" fillId="0" borderId="0" xfId="0" applyNumberFormat="1" applyFont="1" applyAlignment="1" applyProtection="1">
      <alignment horizontal="center" vertical="center"/>
      <protection locked="0"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35" applyFont="1" applyAlignment="1" applyProtection="1">
      <alignment horizontal="center" vertical="center"/>
      <protection hidden="1"/>
    </xf>
    <xf numFmtId="0" fontId="21" fillId="0" borderId="0" xfId="40" applyFont="1" applyFill="1" applyAlignment="1" applyProtection="1">
      <alignment horizontal="center" vertical="center" wrapText="1"/>
      <protection locked="0"/>
    </xf>
    <xf numFmtId="0" fontId="19" fillId="0" borderId="0" xfId="40" applyFont="1" applyFill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/>
    </xf>
    <xf numFmtId="0" fontId="19" fillId="0" borderId="0" xfId="40" applyFont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horizontal="center" vertical="center" wrapText="1"/>
      <protection locked="0"/>
    </xf>
    <xf numFmtId="0" fontId="25" fillId="0" borderId="17" xfId="35" applyFont="1" applyBorder="1" applyAlignment="1" applyProtection="1">
      <alignment horizontal="left" vertical="center" wrapText="1"/>
      <protection locked="0"/>
    </xf>
    <xf numFmtId="0" fontId="30" fillId="0" borderId="0" xfId="35" applyFont="1" applyBorder="1" applyAlignment="1" applyProtection="1">
      <alignment horizontal="center" vertical="center"/>
      <protection/>
    </xf>
    <xf numFmtId="0" fontId="21" fillId="0" borderId="12" xfId="35" applyFont="1" applyBorder="1" applyAlignment="1" applyProtection="1">
      <alignment horizontal="center" vertical="center" wrapText="1"/>
      <protection/>
    </xf>
    <xf numFmtId="0" fontId="21" fillId="0" borderId="18" xfId="35" applyFont="1" applyBorder="1" applyAlignment="1" applyProtection="1">
      <alignment horizontal="center" vertical="center" wrapText="1"/>
      <protection/>
    </xf>
    <xf numFmtId="0" fontId="21" fillId="0" borderId="19" xfId="35" applyFont="1" applyBorder="1" applyAlignment="1" applyProtection="1">
      <alignment horizontal="center" vertical="center" wrapText="1"/>
      <protection/>
    </xf>
    <xf numFmtId="0" fontId="21" fillId="0" borderId="0" xfId="35" applyFont="1" applyAlignment="1" applyProtection="1">
      <alignment horizontal="center" vertical="center"/>
      <protection/>
    </xf>
    <xf numFmtId="0" fontId="21" fillId="0" borderId="0" xfId="35" applyFont="1" applyAlignment="1" applyProtection="1">
      <alignment horizontal="center" vertical="center" wrapText="1"/>
      <protection/>
    </xf>
    <xf numFmtId="0" fontId="21" fillId="0" borderId="0" xfId="35" applyFont="1" applyAlignment="1" applyProtection="1">
      <alignment horizontal="center" vertical="center" wrapText="1"/>
      <protection locked="0"/>
    </xf>
    <xf numFmtId="0" fontId="24" fillId="0" borderId="0" xfId="35" applyFont="1" applyAlignment="1" applyProtection="1">
      <alignment horizontal="center" vertical="center" wrapText="1"/>
      <protection locked="0"/>
    </xf>
    <xf numFmtId="0" fontId="25" fillId="0" borderId="0" xfId="35" applyFont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27" fillId="0" borderId="14" xfId="37" applyFont="1" applyBorder="1" applyAlignment="1">
      <alignment horizontal="center" vertical="center" wrapText="1"/>
      <protection/>
    </xf>
    <xf numFmtId="0" fontId="27" fillId="0" borderId="0" xfId="37" applyFont="1" applyBorder="1" applyAlignment="1">
      <alignment horizontal="center" vertical="center" wrapText="1"/>
      <protection/>
    </xf>
    <xf numFmtId="0" fontId="47" fillId="0" borderId="17" xfId="38" applyFont="1" applyBorder="1" applyAlignment="1" applyProtection="1">
      <alignment horizontal="center" vertical="center" wrapText="1"/>
      <protection locked="0"/>
    </xf>
    <xf numFmtId="0" fontId="19" fillId="0" borderId="0" xfId="37" applyFont="1" applyAlignment="1">
      <alignment horizontal="center" vertical="center" wrapText="1"/>
      <protection/>
    </xf>
    <xf numFmtId="0" fontId="21" fillId="0" borderId="0" xfId="37" applyFont="1" applyAlignment="1">
      <alignment horizontal="center" vertical="center" wrapText="1"/>
      <protection/>
    </xf>
    <xf numFmtId="0" fontId="24" fillId="0" borderId="0" xfId="37" applyFont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7" xfId="33"/>
    <cellStyle name="Normal 2" xfId="34"/>
    <cellStyle name="Normal 2 2" xfId="35"/>
    <cellStyle name="Normal 3" xfId="36"/>
    <cellStyle name="Normal 4" xfId="37"/>
    <cellStyle name="Normal 5" xfId="38"/>
    <cellStyle name="Normal 6" xfId="39"/>
    <cellStyle name="Normal_Sheet1" xfId="40"/>
    <cellStyle name="Style 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3 2" xfId="63"/>
    <cellStyle name="Обычный 6" xfId="64"/>
    <cellStyle name="Обычный 7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53\Mara\Rosa\138balans-19-04\Finansakan%20hashvetvutyan%20patet%202018\&#1345;&#1415;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yla%20works\Leyla%20works%2093\2017\2017-balans\&#1345;&#1415;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53\Mara\Rosa\138balans-19-04\&#1345;&#1415;-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53\Mara\Rosa\138balans-19-04\Finansakan%20hashvetvutyan%20patet%202018\Hashvetvutyan%20NOR%20dzever%20MSHAKUYT%20ev%20SPOR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HRJ4-20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8">
          <cell r="E88">
            <v>89675946.66</v>
          </cell>
          <cell r="F88">
            <v>87756942.52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2"/>
  <sheetViews>
    <sheetView view="pageBreakPreview" zoomScaleSheetLayoutView="100" zoomScalePageLayoutView="0" workbookViewId="0" topLeftCell="A43">
      <selection activeCell="I68" sqref="I68"/>
    </sheetView>
  </sheetViews>
  <sheetFormatPr defaultColWidth="9.140625" defaultRowHeight="12.75"/>
  <cols>
    <col min="1" max="1" width="5.57421875" style="128" customWidth="1"/>
    <col min="2" max="2" width="60.7109375" style="128" customWidth="1"/>
    <col min="3" max="3" width="17.57421875" style="128" customWidth="1"/>
    <col min="4" max="4" width="18.421875" style="128" customWidth="1"/>
    <col min="5" max="5" width="15.00390625" style="223" customWidth="1"/>
    <col min="6" max="6" width="14.8515625" style="141" hidden="1" customWidth="1"/>
    <col min="7" max="7" width="16.57421875" style="126" customWidth="1"/>
    <col min="8" max="12" width="9.140625" style="126" customWidth="1"/>
    <col min="13" max="61" width="9.140625" style="127" customWidth="1"/>
    <col min="62" max="16384" width="9.140625" style="128" customWidth="1"/>
  </cols>
  <sheetData>
    <row r="1" spans="1:61" s="140" customFormat="1" ht="21.75" customHeight="1">
      <c r="A1" s="300" t="s">
        <v>20</v>
      </c>
      <c r="B1" s="300"/>
      <c r="C1" s="300"/>
      <c r="D1" s="300"/>
      <c r="E1" s="300"/>
      <c r="F1" s="240"/>
      <c r="G1" s="142"/>
      <c r="H1" s="142"/>
      <c r="I1" s="142"/>
      <c r="J1" s="142"/>
      <c r="K1" s="142"/>
      <c r="L1" s="142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</row>
    <row r="2" spans="1:61" s="146" customFormat="1" ht="27.75" customHeight="1">
      <c r="A2" s="302" t="s">
        <v>208</v>
      </c>
      <c r="B2" s="302"/>
      <c r="C2" s="302"/>
      <c r="D2" s="302"/>
      <c r="E2" s="302"/>
      <c r="F2" s="239"/>
      <c r="G2" s="144"/>
      <c r="H2" s="142"/>
      <c r="I2" s="142"/>
      <c r="J2" s="142"/>
      <c r="K2" s="142"/>
      <c r="L2" s="142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</row>
    <row r="3" spans="1:61" s="146" customFormat="1" ht="45" customHeight="1">
      <c r="A3" s="301" t="s">
        <v>227</v>
      </c>
      <c r="B3" s="301"/>
      <c r="C3" s="301"/>
      <c r="D3" s="301"/>
      <c r="E3" s="301"/>
      <c r="F3" s="141"/>
      <c r="G3" s="142"/>
      <c r="H3" s="142"/>
      <c r="I3" s="142"/>
      <c r="J3" s="142"/>
      <c r="K3" s="142"/>
      <c r="L3" s="142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</row>
    <row r="4" spans="1:61" s="146" customFormat="1" ht="17.25" customHeight="1">
      <c r="A4" s="147"/>
      <c r="B4" s="147"/>
      <c r="C4" s="147"/>
      <c r="D4" s="189"/>
      <c r="E4" s="189" t="s">
        <v>17</v>
      </c>
      <c r="F4" s="141"/>
      <c r="G4" s="142"/>
      <c r="H4" s="142"/>
      <c r="I4" s="142"/>
      <c r="J4" s="142"/>
      <c r="K4" s="142"/>
      <c r="L4" s="142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</row>
    <row r="5" spans="1:61" s="146" customFormat="1" ht="70.5" customHeight="1">
      <c r="A5" s="31" t="s">
        <v>2</v>
      </c>
      <c r="B5" s="33" t="s">
        <v>11</v>
      </c>
      <c r="C5" s="21" t="s">
        <v>202</v>
      </c>
      <c r="D5" s="21" t="s">
        <v>203</v>
      </c>
      <c r="E5" s="226" t="s">
        <v>19</v>
      </c>
      <c r="F5" s="141"/>
      <c r="G5" s="289" t="s">
        <v>346</v>
      </c>
      <c r="H5" s="142"/>
      <c r="I5" s="142"/>
      <c r="J5" s="142"/>
      <c r="K5" s="142"/>
      <c r="L5" s="142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</row>
    <row r="6" spans="1:61" s="140" customFormat="1" ht="25.5" customHeight="1">
      <c r="A6" s="200" t="s">
        <v>6</v>
      </c>
      <c r="B6" s="218" t="s">
        <v>44</v>
      </c>
      <c r="C6" s="217">
        <f>SUM(C7:C8,C12:C14,C19:C20,C23)</f>
        <v>100121.5</v>
      </c>
      <c r="D6" s="290">
        <f>SUM(D7:D8,D12:D14,D19:D20,D23)</f>
        <v>87756.9</v>
      </c>
      <c r="E6" s="224">
        <f>+D6-C6</f>
        <v>-12364.600000000006</v>
      </c>
      <c r="F6" s="141"/>
      <c r="G6" s="241">
        <f>+'[5]Sheet1'!$F$88/1000</f>
        <v>87756.94252</v>
      </c>
      <c r="H6" s="241">
        <f>+D6-G6</f>
        <v>-0.04252000000269618</v>
      </c>
      <c r="I6" s="142"/>
      <c r="J6" s="142"/>
      <c r="K6" s="142"/>
      <c r="L6" s="142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</row>
    <row r="7" spans="1:61" s="150" customFormat="1" ht="18.75" customHeight="1">
      <c r="A7" s="191">
        <v>1</v>
      </c>
      <c r="B7" s="192" t="s">
        <v>145</v>
      </c>
      <c r="C7" s="193">
        <v>83693.9</v>
      </c>
      <c r="D7" s="193">
        <v>83693.9</v>
      </c>
      <c r="E7" s="194">
        <f aca="true" t="shared" si="0" ref="E7:E64">+D7-C7</f>
        <v>0</v>
      </c>
      <c r="F7" s="141"/>
      <c r="G7" s="148"/>
      <c r="H7" s="148"/>
      <c r="I7" s="148"/>
      <c r="J7" s="148"/>
      <c r="K7" s="148"/>
      <c r="L7" s="148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</row>
    <row r="8" spans="1:61" s="150" customFormat="1" ht="24.75" customHeight="1" hidden="1">
      <c r="A8" s="191">
        <v>2</v>
      </c>
      <c r="B8" s="192" t="s">
        <v>149</v>
      </c>
      <c r="C8" s="194">
        <f>SUM(C9:C11)</f>
        <v>0</v>
      </c>
      <c r="D8" s="194">
        <f>SUM(D9:D11)</f>
        <v>0</v>
      </c>
      <c r="E8" s="194">
        <f t="shared" si="0"/>
        <v>0</v>
      </c>
      <c r="F8" s="141"/>
      <c r="G8" s="148"/>
      <c r="H8" s="148"/>
      <c r="I8" s="148"/>
      <c r="J8" s="148"/>
      <c r="K8" s="148"/>
      <c r="L8" s="148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</row>
    <row r="9" spans="1:6" ht="18.75" customHeight="1" hidden="1">
      <c r="A9" s="123">
        <v>2.1</v>
      </c>
      <c r="B9" s="180" t="s">
        <v>150</v>
      </c>
      <c r="C9" s="124"/>
      <c r="D9" s="271"/>
      <c r="E9" s="225">
        <f t="shared" si="0"/>
        <v>0</v>
      </c>
      <c r="F9" s="141" t="s">
        <v>178</v>
      </c>
    </row>
    <row r="10" spans="1:5" ht="18.75" customHeight="1" hidden="1">
      <c r="A10" s="123">
        <v>2.2</v>
      </c>
      <c r="B10" s="180" t="s">
        <v>151</v>
      </c>
      <c r="C10" s="124"/>
      <c r="D10" s="271"/>
      <c r="E10" s="225">
        <f t="shared" si="0"/>
        <v>0</v>
      </c>
    </row>
    <row r="11" spans="1:5" ht="18.75" customHeight="1" hidden="1">
      <c r="A11" s="123">
        <v>2.3</v>
      </c>
      <c r="B11" s="180" t="s">
        <v>173</v>
      </c>
      <c r="C11" s="124"/>
      <c r="D11" s="271"/>
      <c r="E11" s="225">
        <f t="shared" si="0"/>
        <v>0</v>
      </c>
    </row>
    <row r="12" spans="1:61" s="150" customFormat="1" ht="0.75" customHeight="1" hidden="1">
      <c r="A12" s="191">
        <v>3</v>
      </c>
      <c r="B12" s="195" t="s">
        <v>146</v>
      </c>
      <c r="C12" s="193"/>
      <c r="D12" s="193"/>
      <c r="E12" s="194">
        <f t="shared" si="0"/>
        <v>0</v>
      </c>
      <c r="F12" s="141" t="s">
        <v>144</v>
      </c>
      <c r="G12" s="148"/>
      <c r="H12" s="148"/>
      <c r="I12" s="148"/>
      <c r="J12" s="148"/>
      <c r="K12" s="148"/>
      <c r="L12" s="148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</row>
    <row r="13" spans="1:61" s="150" customFormat="1" ht="16.5">
      <c r="A13" s="191">
        <v>2</v>
      </c>
      <c r="B13" s="196" t="s">
        <v>147</v>
      </c>
      <c r="C13" s="193">
        <v>18</v>
      </c>
      <c r="D13" s="193">
        <v>18</v>
      </c>
      <c r="E13" s="194">
        <f t="shared" si="0"/>
        <v>0</v>
      </c>
      <c r="F13" s="141"/>
      <c r="G13" s="148"/>
      <c r="H13" s="148"/>
      <c r="I13" s="148"/>
      <c r="J13" s="148"/>
      <c r="K13" s="148"/>
      <c r="L13" s="148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</row>
    <row r="14" spans="1:61" s="150" customFormat="1" ht="18" customHeight="1">
      <c r="A14" s="191">
        <v>3</v>
      </c>
      <c r="B14" s="192" t="s">
        <v>148</v>
      </c>
      <c r="C14" s="194">
        <f>SUM(C15:C18)</f>
        <v>4589</v>
      </c>
      <c r="D14" s="194">
        <f>SUM(D15:D18)</f>
        <v>4020.6000000000004</v>
      </c>
      <c r="E14" s="194">
        <f t="shared" si="0"/>
        <v>-568.3999999999996</v>
      </c>
      <c r="F14" s="141"/>
      <c r="G14" s="148"/>
      <c r="H14" s="148"/>
      <c r="I14" s="148"/>
      <c r="J14" s="148"/>
      <c r="K14" s="148"/>
      <c r="L14" s="148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</row>
    <row r="15" spans="1:5" ht="15.75" customHeight="1">
      <c r="A15" s="123">
        <v>3.1</v>
      </c>
      <c r="B15" s="180" t="s">
        <v>124</v>
      </c>
      <c r="C15" s="124">
        <v>4124.2</v>
      </c>
      <c r="D15" s="271">
        <v>3762.4</v>
      </c>
      <c r="E15" s="225">
        <f t="shared" si="0"/>
        <v>-361.7999999999997</v>
      </c>
    </row>
    <row r="16" spans="1:5" ht="19.5" customHeight="1">
      <c r="A16" s="123">
        <v>3.2</v>
      </c>
      <c r="B16" s="180" t="s">
        <v>125</v>
      </c>
      <c r="C16" s="124">
        <v>133</v>
      </c>
      <c r="D16" s="271">
        <v>123.8</v>
      </c>
      <c r="E16" s="225">
        <f t="shared" si="0"/>
        <v>-9.200000000000003</v>
      </c>
    </row>
    <row r="17" spans="1:5" ht="17.25" customHeight="1">
      <c r="A17" s="123">
        <v>3.3</v>
      </c>
      <c r="B17" s="180" t="s">
        <v>126</v>
      </c>
      <c r="C17" s="124">
        <v>6</v>
      </c>
      <c r="D17" s="271">
        <v>2.8</v>
      </c>
      <c r="E17" s="225">
        <f t="shared" si="0"/>
        <v>-3.2</v>
      </c>
    </row>
    <row r="18" spans="1:5" ht="15" customHeight="1">
      <c r="A18" s="123">
        <v>3.4</v>
      </c>
      <c r="B18" s="180" t="s">
        <v>127</v>
      </c>
      <c r="C18" s="124">
        <v>325.8</v>
      </c>
      <c r="D18" s="271">
        <v>131.6</v>
      </c>
      <c r="E18" s="225">
        <f t="shared" si="0"/>
        <v>-194.20000000000002</v>
      </c>
    </row>
    <row r="19" spans="1:61" s="150" customFormat="1" ht="21" customHeight="1" hidden="1">
      <c r="A19" s="191">
        <v>6</v>
      </c>
      <c r="B19" s="196" t="s">
        <v>30</v>
      </c>
      <c r="C19" s="193"/>
      <c r="D19" s="193"/>
      <c r="E19" s="194">
        <f t="shared" si="0"/>
        <v>0</v>
      </c>
      <c r="F19" s="141" t="s">
        <v>152</v>
      </c>
      <c r="G19" s="151"/>
      <c r="H19" s="148"/>
      <c r="I19" s="148"/>
      <c r="J19" s="148"/>
      <c r="K19" s="148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</row>
    <row r="20" spans="1:61" s="150" customFormat="1" ht="24" customHeight="1">
      <c r="A20" s="191">
        <v>4</v>
      </c>
      <c r="B20" s="197" t="s">
        <v>165</v>
      </c>
      <c r="C20" s="194">
        <f>SUM(C21:C22)</f>
        <v>11820.6</v>
      </c>
      <c r="D20" s="194">
        <f>SUM(D21:D22)</f>
        <v>24.4</v>
      </c>
      <c r="E20" s="194">
        <f t="shared" si="0"/>
        <v>-11796.2</v>
      </c>
      <c r="F20" s="152"/>
      <c r="G20" s="151"/>
      <c r="H20" s="148"/>
      <c r="I20" s="148"/>
      <c r="J20" s="148"/>
      <c r="K20" s="148"/>
      <c r="L20" s="148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</row>
    <row r="21" spans="1:7" ht="25.5" customHeight="1">
      <c r="A21" s="123">
        <v>4.1</v>
      </c>
      <c r="B21" s="198" t="s">
        <v>31</v>
      </c>
      <c r="C21" s="225">
        <f>+C66</f>
        <v>11820.6</v>
      </c>
      <c r="D21" s="225">
        <f>+D66</f>
        <v>24.4</v>
      </c>
      <c r="E21" s="225">
        <f t="shared" si="0"/>
        <v>-11796.2</v>
      </c>
      <c r="F21" s="141" t="s">
        <v>166</v>
      </c>
      <c r="G21" s="289" t="s">
        <v>346</v>
      </c>
    </row>
    <row r="22" spans="1:7" ht="27" customHeight="1" hidden="1">
      <c r="A22" s="123">
        <v>7.2</v>
      </c>
      <c r="B22" s="198" t="s">
        <v>32</v>
      </c>
      <c r="C22" s="124"/>
      <c r="D22" s="271"/>
      <c r="E22" s="225">
        <f t="shared" si="0"/>
        <v>0</v>
      </c>
      <c r="G22" s="172"/>
    </row>
    <row r="23" spans="1:61" s="150" customFormat="1" ht="0.75" customHeight="1">
      <c r="A23" s="191">
        <v>5</v>
      </c>
      <c r="B23" s="196" t="s">
        <v>155</v>
      </c>
      <c r="C23" s="193">
        <v>0</v>
      </c>
      <c r="D23" s="271">
        <v>0</v>
      </c>
      <c r="E23" s="194">
        <f t="shared" si="0"/>
        <v>0</v>
      </c>
      <c r="F23" s="168" t="s">
        <v>180</v>
      </c>
      <c r="G23" s="151"/>
      <c r="H23" s="148"/>
      <c r="I23" s="148"/>
      <c r="J23" s="148"/>
      <c r="K23" s="148"/>
      <c r="L23" s="148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</row>
    <row r="24" spans="1:61" s="140" customFormat="1" ht="27.75" customHeight="1">
      <c r="A24" s="214" t="s">
        <v>7</v>
      </c>
      <c r="B24" s="218" t="s">
        <v>45</v>
      </c>
      <c r="C24" s="216">
        <f>SUM(C25,C27,C30,C33,C37:C41,C50,C53,C59:C61,C65,C67)</f>
        <v>100121.5</v>
      </c>
      <c r="D24" s="291">
        <f>SUM(D25,D27,D30,D33,D37:D41,D50,D53,D59:D61,D65,D67)</f>
        <v>89675.9</v>
      </c>
      <c r="E24" s="199">
        <f t="shared" si="0"/>
        <v>-10445.600000000006</v>
      </c>
      <c r="F24" s="141"/>
      <c r="G24" s="241">
        <f>+'[5]Sheet1'!$E$88/1000</f>
        <v>89675.94666</v>
      </c>
      <c r="H24" s="241">
        <f>+D24-G24</f>
        <v>-0.046660000007250346</v>
      </c>
      <c r="I24" s="142"/>
      <c r="J24" s="142"/>
      <c r="K24" s="142"/>
      <c r="L24" s="142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</row>
    <row r="25" spans="1:61" s="150" customFormat="1" ht="17.25" customHeight="1">
      <c r="A25" s="200">
        <v>1</v>
      </c>
      <c r="B25" s="245" t="s">
        <v>211</v>
      </c>
      <c r="C25" s="202">
        <v>77354.9</v>
      </c>
      <c r="D25" s="202">
        <v>77800.8</v>
      </c>
      <c r="E25" s="205">
        <f t="shared" si="0"/>
        <v>445.90000000000873</v>
      </c>
      <c r="F25" s="141"/>
      <c r="G25" s="142"/>
      <c r="H25" s="142"/>
      <c r="I25" s="142"/>
      <c r="J25" s="142"/>
      <c r="K25" s="142"/>
      <c r="L25" s="142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</row>
    <row r="26" spans="1:61" s="154" customFormat="1" ht="18" customHeight="1" hidden="1">
      <c r="A26" s="203">
        <v>1.1</v>
      </c>
      <c r="B26" s="204" t="s">
        <v>29</v>
      </c>
      <c r="C26" s="124"/>
      <c r="D26" s="247"/>
      <c r="E26" s="225">
        <f t="shared" si="0"/>
        <v>0</v>
      </c>
      <c r="F26" s="125"/>
      <c r="G26" s="126"/>
      <c r="H26" s="126"/>
      <c r="I26" s="126"/>
      <c r="J26" s="126"/>
      <c r="K26" s="126"/>
      <c r="L26" s="126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</row>
    <row r="27" spans="1:61" s="150" customFormat="1" ht="18" customHeight="1">
      <c r="A27" s="200">
        <v>2</v>
      </c>
      <c r="B27" s="201" t="s">
        <v>82</v>
      </c>
      <c r="C27" s="205">
        <f>SUM(C28:C29)</f>
        <v>9115.8</v>
      </c>
      <c r="D27" s="205">
        <f>SUM(D28:D29)</f>
        <v>9618.800000000001</v>
      </c>
      <c r="E27" s="205">
        <f t="shared" si="0"/>
        <v>503.0000000000018</v>
      </c>
      <c r="F27" s="141"/>
      <c r="G27" s="142"/>
      <c r="H27" s="142"/>
      <c r="I27" s="142"/>
      <c r="J27" s="142"/>
      <c r="K27" s="142"/>
      <c r="L27" s="142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</row>
    <row r="28" spans="1:5" ht="18" customHeight="1">
      <c r="A28" s="203">
        <v>2.1</v>
      </c>
      <c r="B28" s="180" t="s">
        <v>124</v>
      </c>
      <c r="C28" s="124">
        <v>8248.3</v>
      </c>
      <c r="D28" s="202">
        <v>8832.1</v>
      </c>
      <c r="E28" s="225">
        <f t="shared" si="0"/>
        <v>583.8000000000011</v>
      </c>
    </row>
    <row r="29" spans="1:5" ht="18" customHeight="1">
      <c r="A29" s="203">
        <v>2.2</v>
      </c>
      <c r="B29" s="204" t="s">
        <v>131</v>
      </c>
      <c r="C29" s="124">
        <v>867.5</v>
      </c>
      <c r="D29" s="202">
        <v>786.7</v>
      </c>
      <c r="E29" s="225">
        <f t="shared" si="0"/>
        <v>-80.79999999999995</v>
      </c>
    </row>
    <row r="30" spans="1:61" s="150" customFormat="1" ht="18" customHeight="1">
      <c r="A30" s="200">
        <v>3</v>
      </c>
      <c r="B30" s="201" t="s">
        <v>83</v>
      </c>
      <c r="C30" s="205">
        <f>SUM(C31:C32)</f>
        <v>126.6</v>
      </c>
      <c r="D30" s="205">
        <f>SUM(D31:D32)</f>
        <v>117.9</v>
      </c>
      <c r="E30" s="205">
        <f t="shared" si="0"/>
        <v>-8.699999999999989</v>
      </c>
      <c r="F30" s="141"/>
      <c r="G30" s="142"/>
      <c r="H30" s="142"/>
      <c r="I30" s="142"/>
      <c r="J30" s="142"/>
      <c r="K30" s="142"/>
      <c r="L30" s="142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</row>
    <row r="31" spans="1:5" ht="18" customHeight="1">
      <c r="A31" s="203">
        <v>3.1</v>
      </c>
      <c r="B31" s="204" t="s">
        <v>132</v>
      </c>
      <c r="C31" s="124">
        <v>86.6</v>
      </c>
      <c r="D31" s="247">
        <v>77.9</v>
      </c>
      <c r="E31" s="225">
        <f t="shared" si="0"/>
        <v>-8.699999999999989</v>
      </c>
    </row>
    <row r="32" spans="1:5" ht="18" customHeight="1">
      <c r="A32" s="203">
        <v>3.2</v>
      </c>
      <c r="B32" s="180" t="s">
        <v>133</v>
      </c>
      <c r="C32" s="124">
        <v>40</v>
      </c>
      <c r="D32" s="247">
        <v>40</v>
      </c>
      <c r="E32" s="225">
        <f t="shared" si="0"/>
        <v>0</v>
      </c>
    </row>
    <row r="33" spans="1:61" s="150" customFormat="1" ht="18" customHeight="1">
      <c r="A33" s="200">
        <v>4</v>
      </c>
      <c r="B33" s="201" t="s">
        <v>101</v>
      </c>
      <c r="C33" s="205">
        <f>SUM(C34:C36)</f>
        <v>150</v>
      </c>
      <c r="D33" s="205">
        <f>SUM(D34:D36)</f>
        <v>131.8</v>
      </c>
      <c r="E33" s="205">
        <f t="shared" si="0"/>
        <v>-18.19999999999999</v>
      </c>
      <c r="F33" s="141"/>
      <c r="G33" s="142"/>
      <c r="H33" s="142"/>
      <c r="I33" s="142"/>
      <c r="J33" s="142"/>
      <c r="K33" s="142"/>
      <c r="L33" s="142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</row>
    <row r="34" spans="1:6" ht="18" customHeight="1">
      <c r="A34" s="203">
        <v>4.1</v>
      </c>
      <c r="B34" s="204" t="s">
        <v>8</v>
      </c>
      <c r="C34" s="124">
        <v>115.2</v>
      </c>
      <c r="D34" s="247">
        <v>115.2</v>
      </c>
      <c r="E34" s="225">
        <f t="shared" si="0"/>
        <v>0</v>
      </c>
      <c r="F34" s="125"/>
    </row>
    <row r="35" spans="1:6" ht="15" customHeight="1">
      <c r="A35" s="203">
        <v>4.2</v>
      </c>
      <c r="B35" s="180" t="s">
        <v>9</v>
      </c>
      <c r="C35" s="124">
        <v>34.8</v>
      </c>
      <c r="D35" s="247">
        <v>16.6</v>
      </c>
      <c r="E35" s="225">
        <f>+D35-C35</f>
        <v>-18.199999999999996</v>
      </c>
      <c r="F35" s="125"/>
    </row>
    <row r="36" spans="1:6" ht="2.25" customHeight="1" hidden="1">
      <c r="A36" s="203">
        <v>4.3</v>
      </c>
      <c r="B36" s="180" t="s">
        <v>10</v>
      </c>
      <c r="C36" s="124"/>
      <c r="D36" s="247"/>
      <c r="E36" s="225">
        <f t="shared" si="0"/>
        <v>0</v>
      </c>
      <c r="F36" s="125"/>
    </row>
    <row r="37" spans="1:61" s="150" customFormat="1" ht="17.25" customHeight="1" hidden="1">
      <c r="A37" s="200">
        <v>5</v>
      </c>
      <c r="B37" s="206" t="s">
        <v>102</v>
      </c>
      <c r="C37" s="202"/>
      <c r="D37" s="247"/>
      <c r="E37" s="205">
        <f t="shared" si="0"/>
        <v>0</v>
      </c>
      <c r="F37" s="141" t="s">
        <v>85</v>
      </c>
      <c r="G37" s="142"/>
      <c r="H37" s="142"/>
      <c r="I37" s="142"/>
      <c r="J37" s="142"/>
      <c r="K37" s="142"/>
      <c r="L37" s="142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</row>
    <row r="38" spans="1:61" s="150" customFormat="1" ht="18" customHeight="1" hidden="1">
      <c r="A38" s="200">
        <v>6</v>
      </c>
      <c r="B38" s="133" t="s">
        <v>86</v>
      </c>
      <c r="C38" s="202"/>
      <c r="D38" s="247"/>
      <c r="E38" s="205">
        <f t="shared" si="0"/>
        <v>0</v>
      </c>
      <c r="F38" s="168" t="s">
        <v>103</v>
      </c>
      <c r="G38" s="142"/>
      <c r="H38" s="142"/>
      <c r="I38" s="142"/>
      <c r="J38" s="142"/>
      <c r="K38" s="142"/>
      <c r="L38" s="142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</row>
    <row r="39" spans="1:61" s="150" customFormat="1" ht="17.25" customHeight="1" hidden="1">
      <c r="A39" s="200">
        <v>7</v>
      </c>
      <c r="B39" s="207" t="s">
        <v>104</v>
      </c>
      <c r="C39" s="202"/>
      <c r="D39" s="247"/>
      <c r="E39" s="205">
        <f t="shared" si="0"/>
        <v>0</v>
      </c>
      <c r="F39" s="168"/>
      <c r="G39" s="142"/>
      <c r="H39" s="142"/>
      <c r="I39" s="142"/>
      <c r="J39" s="142"/>
      <c r="K39" s="142"/>
      <c r="L39" s="142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</row>
    <row r="40" spans="1:61" s="150" customFormat="1" ht="16.5" customHeight="1">
      <c r="A40" s="200">
        <v>5</v>
      </c>
      <c r="B40" s="207" t="s">
        <v>96</v>
      </c>
      <c r="C40" s="202">
        <v>378.2</v>
      </c>
      <c r="D40" s="247">
        <v>328.2</v>
      </c>
      <c r="E40" s="205">
        <f t="shared" si="0"/>
        <v>-50</v>
      </c>
      <c r="F40" s="145" t="s">
        <v>118</v>
      </c>
      <c r="G40" s="142"/>
      <c r="H40" s="142"/>
      <c r="I40" s="142"/>
      <c r="J40" s="142"/>
      <c r="K40" s="142"/>
      <c r="L40" s="142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</row>
    <row r="41" spans="1:61" s="150" customFormat="1" ht="16.5" customHeight="1">
      <c r="A41" s="200">
        <v>6</v>
      </c>
      <c r="B41" s="208" t="s">
        <v>162</v>
      </c>
      <c r="C41" s="205">
        <f>SUM(C42:C49)</f>
        <v>105.4</v>
      </c>
      <c r="D41" s="205">
        <f>SUM(D42:D49)</f>
        <v>95</v>
      </c>
      <c r="E41" s="205">
        <f t="shared" si="0"/>
        <v>-10.400000000000006</v>
      </c>
      <c r="F41" s="168"/>
      <c r="G41" s="142"/>
      <c r="H41" s="142"/>
      <c r="I41" s="142"/>
      <c r="J41" s="142"/>
      <c r="K41" s="142"/>
      <c r="L41" s="142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</row>
    <row r="42" spans="1:6" ht="0.75" customHeight="1">
      <c r="A42" s="203">
        <v>9.1</v>
      </c>
      <c r="B42" s="209" t="s">
        <v>87</v>
      </c>
      <c r="C42" s="124"/>
      <c r="D42" s="247"/>
      <c r="E42" s="225">
        <f t="shared" si="0"/>
        <v>0</v>
      </c>
      <c r="F42" s="145" t="s">
        <v>123</v>
      </c>
    </row>
    <row r="43" spans="1:6" ht="18" customHeight="1">
      <c r="A43" s="203">
        <v>6.1</v>
      </c>
      <c r="B43" s="209" t="s">
        <v>88</v>
      </c>
      <c r="C43" s="124">
        <v>95</v>
      </c>
      <c r="D43" s="247">
        <v>95</v>
      </c>
      <c r="E43" s="225">
        <f t="shared" si="0"/>
        <v>0</v>
      </c>
      <c r="F43" s="145" t="s">
        <v>94</v>
      </c>
    </row>
    <row r="44" spans="1:6" ht="0.75" customHeight="1">
      <c r="A44" s="203">
        <v>9.3</v>
      </c>
      <c r="B44" s="209" t="s">
        <v>89</v>
      </c>
      <c r="C44" s="124"/>
      <c r="D44" s="247"/>
      <c r="E44" s="225">
        <f t="shared" si="0"/>
        <v>0</v>
      </c>
      <c r="F44" s="145" t="s">
        <v>122</v>
      </c>
    </row>
    <row r="45" spans="1:6" ht="16.5" customHeight="1">
      <c r="A45" s="203">
        <v>6.2</v>
      </c>
      <c r="B45" s="209" t="s">
        <v>90</v>
      </c>
      <c r="C45" s="124">
        <v>10.4</v>
      </c>
      <c r="D45" s="247"/>
      <c r="E45" s="225">
        <f t="shared" si="0"/>
        <v>-10.4</v>
      </c>
      <c r="F45" s="145" t="s">
        <v>121</v>
      </c>
    </row>
    <row r="46" spans="1:6" ht="14.25" customHeight="1" hidden="1">
      <c r="A46" s="203">
        <v>9.5</v>
      </c>
      <c r="B46" s="209" t="s">
        <v>91</v>
      </c>
      <c r="C46" s="124"/>
      <c r="D46" s="247"/>
      <c r="E46" s="225">
        <f>+D46-C46</f>
        <v>0</v>
      </c>
      <c r="F46" s="145" t="s">
        <v>120</v>
      </c>
    </row>
    <row r="47" spans="1:6" ht="17.25" customHeight="1" hidden="1">
      <c r="A47" s="203">
        <v>9.6</v>
      </c>
      <c r="B47" s="209" t="s">
        <v>92</v>
      </c>
      <c r="C47" s="124"/>
      <c r="D47" s="247"/>
      <c r="E47" s="225">
        <f t="shared" si="0"/>
        <v>0</v>
      </c>
      <c r="F47" s="145" t="s">
        <v>119</v>
      </c>
    </row>
    <row r="48" spans="1:6" ht="16.5" customHeight="1" hidden="1">
      <c r="A48" s="203">
        <v>9.7</v>
      </c>
      <c r="B48" s="209" t="s">
        <v>106</v>
      </c>
      <c r="C48" s="124"/>
      <c r="D48" s="247"/>
      <c r="E48" s="225">
        <f t="shared" si="0"/>
        <v>0</v>
      </c>
      <c r="F48" s="145" t="s">
        <v>95</v>
      </c>
    </row>
    <row r="49" spans="1:6" ht="18" customHeight="1" hidden="1">
      <c r="A49" s="203">
        <v>9.8</v>
      </c>
      <c r="B49" s="209" t="s">
        <v>93</v>
      </c>
      <c r="C49" s="124"/>
      <c r="D49" s="247"/>
      <c r="E49" s="225">
        <f t="shared" si="0"/>
        <v>0</v>
      </c>
      <c r="F49" s="145" t="s">
        <v>154</v>
      </c>
    </row>
    <row r="50" spans="1:61" s="150" customFormat="1" ht="18" customHeight="1">
      <c r="A50" s="200">
        <v>7</v>
      </c>
      <c r="B50" s="207" t="s">
        <v>107</v>
      </c>
      <c r="C50" s="205">
        <f>SUM(C51:C52)</f>
        <v>30</v>
      </c>
      <c r="D50" s="205">
        <f>SUM(D51:D52)</f>
        <v>24.5</v>
      </c>
      <c r="E50" s="205">
        <f t="shared" si="0"/>
        <v>-5.5</v>
      </c>
      <c r="F50" s="141"/>
      <c r="G50" s="142"/>
      <c r="H50" s="142"/>
      <c r="I50" s="142"/>
      <c r="J50" s="142"/>
      <c r="K50" s="142"/>
      <c r="L50" s="142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</row>
    <row r="51" spans="1:6" ht="18.75" customHeight="1" hidden="1">
      <c r="A51" s="210">
        <v>7.1</v>
      </c>
      <c r="B51" s="211" t="s">
        <v>97</v>
      </c>
      <c r="C51" s="124"/>
      <c r="D51" s="247"/>
      <c r="E51" s="225">
        <f t="shared" si="0"/>
        <v>0</v>
      </c>
      <c r="F51" s="145" t="s">
        <v>99</v>
      </c>
    </row>
    <row r="52" spans="1:6" ht="18.75" customHeight="1">
      <c r="A52" s="210">
        <v>7.1</v>
      </c>
      <c r="B52" s="211" t="s">
        <v>98</v>
      </c>
      <c r="C52" s="124">
        <v>30</v>
      </c>
      <c r="D52" s="247">
        <v>24.5</v>
      </c>
      <c r="E52" s="225">
        <f t="shared" si="0"/>
        <v>-5.5</v>
      </c>
      <c r="F52" s="176" t="s">
        <v>183</v>
      </c>
    </row>
    <row r="53" spans="1:61" s="150" customFormat="1" ht="17.25" customHeight="1">
      <c r="A53" s="212">
        <v>8</v>
      </c>
      <c r="B53" s="207" t="s">
        <v>100</v>
      </c>
      <c r="C53" s="205">
        <f>SUM(C54:C58)</f>
        <v>636.1</v>
      </c>
      <c r="D53" s="205">
        <f>SUM(D54:D58)</f>
        <v>629.2</v>
      </c>
      <c r="E53" s="205">
        <f t="shared" si="0"/>
        <v>-6.899999999999977</v>
      </c>
      <c r="F53" s="145"/>
      <c r="G53" s="142"/>
      <c r="H53" s="142"/>
      <c r="I53" s="142"/>
      <c r="J53" s="142"/>
      <c r="K53" s="142"/>
      <c r="L53" s="142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</row>
    <row r="54" spans="1:6" ht="18" customHeight="1">
      <c r="A54" s="210">
        <v>8.1</v>
      </c>
      <c r="B54" s="211" t="s">
        <v>111</v>
      </c>
      <c r="C54" s="124">
        <v>230</v>
      </c>
      <c r="D54" s="247">
        <v>229.7</v>
      </c>
      <c r="E54" s="225">
        <f t="shared" si="0"/>
        <v>-0.30000000000001137</v>
      </c>
      <c r="F54" s="145" t="s">
        <v>116</v>
      </c>
    </row>
    <row r="55" spans="1:6" ht="18" customHeight="1">
      <c r="A55" s="210">
        <v>8.2</v>
      </c>
      <c r="B55" s="211" t="s">
        <v>110</v>
      </c>
      <c r="C55" s="124">
        <v>406.1</v>
      </c>
      <c r="D55" s="247">
        <v>399.5</v>
      </c>
      <c r="E55" s="225">
        <f t="shared" si="0"/>
        <v>-6.600000000000023</v>
      </c>
      <c r="F55" s="141" t="s">
        <v>108</v>
      </c>
    </row>
    <row r="56" spans="1:6" ht="0.75" customHeight="1">
      <c r="A56" s="210">
        <v>11.3</v>
      </c>
      <c r="B56" s="211" t="s">
        <v>112</v>
      </c>
      <c r="C56" s="124"/>
      <c r="D56" s="247"/>
      <c r="E56" s="225">
        <f>+D56-C56</f>
        <v>0</v>
      </c>
      <c r="F56" s="145" t="s">
        <v>109</v>
      </c>
    </row>
    <row r="57" spans="1:6" ht="17.25" customHeight="1" hidden="1">
      <c r="A57" s="210">
        <v>11.4</v>
      </c>
      <c r="B57" s="211" t="s">
        <v>113</v>
      </c>
      <c r="C57" s="124"/>
      <c r="D57" s="247"/>
      <c r="E57" s="225">
        <f t="shared" si="0"/>
        <v>0</v>
      </c>
      <c r="F57" s="145"/>
    </row>
    <row r="58" spans="1:6" ht="18" customHeight="1" hidden="1">
      <c r="A58" s="210">
        <v>11.5</v>
      </c>
      <c r="B58" s="209" t="s">
        <v>114</v>
      </c>
      <c r="C58" s="124"/>
      <c r="D58" s="247"/>
      <c r="E58" s="225">
        <f>+D58-C58</f>
        <v>0</v>
      </c>
      <c r="F58" s="145" t="s">
        <v>117</v>
      </c>
    </row>
    <row r="59" spans="1:61" s="164" customFormat="1" ht="17.25" customHeight="1" hidden="1">
      <c r="A59" s="200">
        <v>5</v>
      </c>
      <c r="B59" s="213" t="s">
        <v>147</v>
      </c>
      <c r="C59" s="202"/>
      <c r="D59" s="247"/>
      <c r="E59" s="202">
        <f>+D59-C59</f>
        <v>0</v>
      </c>
      <c r="F59" s="155" t="s">
        <v>188</v>
      </c>
      <c r="G59" s="165"/>
      <c r="H59" s="166"/>
      <c r="I59" s="142"/>
      <c r="J59" s="142"/>
      <c r="K59" s="142"/>
      <c r="L59" s="142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</row>
    <row r="60" spans="1:61" s="150" customFormat="1" ht="22.5" customHeight="1" hidden="1">
      <c r="A60" s="200">
        <v>13</v>
      </c>
      <c r="B60" s="208" t="s">
        <v>163</v>
      </c>
      <c r="C60" s="247"/>
      <c r="D60" s="202"/>
      <c r="E60" s="202">
        <f t="shared" si="0"/>
        <v>0</v>
      </c>
      <c r="F60" s="145" t="s">
        <v>142</v>
      </c>
      <c r="G60" s="142"/>
      <c r="H60" s="142"/>
      <c r="I60" s="142"/>
      <c r="J60" s="142"/>
      <c r="K60" s="142"/>
      <c r="L60" s="142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</row>
    <row r="61" spans="1:61" s="150" customFormat="1" ht="17.25" customHeight="1">
      <c r="A61" s="214">
        <v>9</v>
      </c>
      <c r="B61" s="201" t="s">
        <v>84</v>
      </c>
      <c r="C61" s="205">
        <f>SUM(C62:C64)</f>
        <v>403.9</v>
      </c>
      <c r="D61" s="205">
        <f>SUM(D62:D64)</f>
        <v>403.9</v>
      </c>
      <c r="E61" s="205">
        <f t="shared" si="0"/>
        <v>0</v>
      </c>
      <c r="F61" s="145"/>
      <c r="G61" s="142"/>
      <c r="H61" s="142"/>
      <c r="I61" s="142"/>
      <c r="J61" s="142"/>
      <c r="K61" s="142"/>
      <c r="L61" s="142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</row>
    <row r="62" spans="1:6" ht="18" customHeight="1">
      <c r="A62" s="210">
        <v>9.1</v>
      </c>
      <c r="B62" s="180" t="s">
        <v>129</v>
      </c>
      <c r="C62" s="124">
        <v>242.4</v>
      </c>
      <c r="D62" s="247">
        <v>242.4</v>
      </c>
      <c r="E62" s="225">
        <f t="shared" si="0"/>
        <v>0</v>
      </c>
      <c r="F62" s="145" t="s">
        <v>187</v>
      </c>
    </row>
    <row r="63" spans="1:6" ht="28.5" customHeight="1">
      <c r="A63" s="210">
        <v>10.2</v>
      </c>
      <c r="B63" s="236" t="s">
        <v>174</v>
      </c>
      <c r="C63" s="124">
        <v>105</v>
      </c>
      <c r="D63" s="247">
        <v>105</v>
      </c>
      <c r="E63" s="225">
        <f>+D63-C63</f>
        <v>0</v>
      </c>
      <c r="F63" s="171" t="s">
        <v>115</v>
      </c>
    </row>
    <row r="64" spans="1:6" ht="17.25" customHeight="1">
      <c r="A64" s="210">
        <v>9.2</v>
      </c>
      <c r="B64" s="180" t="s">
        <v>130</v>
      </c>
      <c r="C64" s="124">
        <v>56.5</v>
      </c>
      <c r="D64" s="247">
        <v>56.5</v>
      </c>
      <c r="E64" s="225">
        <f t="shared" si="0"/>
        <v>0</v>
      </c>
      <c r="F64" s="145" t="s">
        <v>184</v>
      </c>
    </row>
    <row r="65" spans="1:61" s="150" customFormat="1" ht="19.5" customHeight="1">
      <c r="A65" s="214">
        <v>11</v>
      </c>
      <c r="B65" s="215" t="s">
        <v>164</v>
      </c>
      <c r="C65" s="202">
        <v>11820.6</v>
      </c>
      <c r="D65" s="247">
        <v>514.8</v>
      </c>
      <c r="E65" s="205">
        <f>+D65-C65</f>
        <v>-11305.800000000001</v>
      </c>
      <c r="F65" s="167"/>
      <c r="G65" s="148"/>
      <c r="H65" s="148"/>
      <c r="I65" s="148"/>
      <c r="J65" s="148"/>
      <c r="K65" s="148"/>
      <c r="L65" s="148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</row>
    <row r="66" spans="1:6" ht="21" customHeight="1">
      <c r="A66" s="210">
        <v>11.1</v>
      </c>
      <c r="B66" s="13" t="s">
        <v>33</v>
      </c>
      <c r="C66" s="124">
        <v>11820.6</v>
      </c>
      <c r="D66" s="247">
        <v>24.4</v>
      </c>
      <c r="E66" s="225">
        <f>+D66-C66</f>
        <v>-11796.2</v>
      </c>
      <c r="F66" s="145"/>
    </row>
    <row r="67" spans="1:61" s="150" customFormat="1" ht="16.5">
      <c r="A67" s="214">
        <v>12</v>
      </c>
      <c r="B67" s="201" t="s">
        <v>161</v>
      </c>
      <c r="C67" s="202">
        <v>0</v>
      </c>
      <c r="D67" s="247">
        <v>11</v>
      </c>
      <c r="E67" s="205">
        <f>+D67-C67</f>
        <v>11</v>
      </c>
      <c r="F67" s="141"/>
      <c r="G67" s="142"/>
      <c r="H67" s="142"/>
      <c r="I67" s="142"/>
      <c r="J67" s="142"/>
      <c r="K67" s="142"/>
      <c r="L67" s="142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</row>
    <row r="68" spans="1:61" s="150" customFormat="1" ht="25.5" customHeight="1">
      <c r="A68" s="214" t="s">
        <v>13</v>
      </c>
      <c r="B68" s="266" t="s">
        <v>34</v>
      </c>
      <c r="C68" s="267">
        <f>+C6-C24</f>
        <v>0</v>
      </c>
      <c r="D68" s="205">
        <f>+D6-D24</f>
        <v>-1919</v>
      </c>
      <c r="E68" s="205">
        <f>+D68-C68</f>
        <v>-1919</v>
      </c>
      <c r="F68" s="241"/>
      <c r="G68" s="142"/>
      <c r="H68" s="142"/>
      <c r="I68" s="142"/>
      <c r="J68" s="142"/>
      <c r="K68" s="142"/>
      <c r="L68" s="142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</row>
    <row r="69" spans="1:61" s="158" customFormat="1" ht="41.25" customHeight="1" hidden="1">
      <c r="A69" s="261"/>
      <c r="B69" s="262" t="s">
        <v>143</v>
      </c>
      <c r="C69" s="263">
        <f>+SUM(C70:C71)</f>
        <v>0</v>
      </c>
      <c r="D69" s="263">
        <f>+SUM(D70:D71)</f>
        <v>0</v>
      </c>
      <c r="E69" s="205">
        <f>+D69-C69</f>
        <v>0</v>
      </c>
      <c r="F69" s="241"/>
      <c r="G69" s="156"/>
      <c r="H69" s="156"/>
      <c r="I69" s="156"/>
      <c r="J69" s="156"/>
      <c r="K69" s="156"/>
      <c r="L69" s="156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</row>
    <row r="70" spans="1:61" s="158" customFormat="1" ht="26.25" customHeight="1" hidden="1">
      <c r="A70" s="269">
        <v>1</v>
      </c>
      <c r="B70" s="118" t="s">
        <v>204</v>
      </c>
      <c r="C70" s="264"/>
      <c r="D70" s="264">
        <v>0</v>
      </c>
      <c r="E70" s="247">
        <f>+D70-C70</f>
        <v>0</v>
      </c>
      <c r="F70" s="241"/>
      <c r="G70" s="156"/>
      <c r="H70" s="156"/>
      <c r="I70" s="156"/>
      <c r="J70" s="156"/>
      <c r="K70" s="156"/>
      <c r="L70" s="156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</row>
    <row r="71" spans="1:61" s="158" customFormat="1" ht="26.25" customHeight="1" hidden="1">
      <c r="A71" s="269">
        <v>2</v>
      </c>
      <c r="B71" s="118" t="s">
        <v>205</v>
      </c>
      <c r="C71" s="265"/>
      <c r="D71" s="265"/>
      <c r="E71" s="247">
        <f>+D71-C71</f>
        <v>0</v>
      </c>
      <c r="F71" s="241"/>
      <c r="G71" s="156"/>
      <c r="H71" s="156"/>
      <c r="I71" s="156"/>
      <c r="J71" s="156"/>
      <c r="K71" s="156"/>
      <c r="L71" s="156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</row>
    <row r="72" spans="1:61" s="158" customFormat="1" ht="33.75" customHeight="1" hidden="1">
      <c r="A72" s="261"/>
      <c r="B72" s="266" t="s">
        <v>34</v>
      </c>
      <c r="C72" s="263">
        <f>+C68-C69</f>
        <v>0</v>
      </c>
      <c r="D72" s="263">
        <f>+D68-D69</f>
        <v>-1919</v>
      </c>
      <c r="E72" s="205">
        <f>+D72-C72</f>
        <v>-1919</v>
      </c>
      <c r="F72" s="241"/>
      <c r="G72" s="156"/>
      <c r="H72" s="156"/>
      <c r="I72" s="156"/>
      <c r="J72" s="156"/>
      <c r="K72" s="156"/>
      <c r="L72" s="156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</row>
    <row r="73" spans="1:61" s="150" customFormat="1" ht="10.5" customHeight="1">
      <c r="A73" s="159"/>
      <c r="B73" s="160"/>
      <c r="E73" s="219"/>
      <c r="F73" s="141"/>
      <c r="G73" s="142"/>
      <c r="H73" s="142"/>
      <c r="I73" s="142"/>
      <c r="J73" s="142"/>
      <c r="K73" s="142"/>
      <c r="L73" s="142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</row>
    <row r="74" spans="2:61" s="146" customFormat="1" ht="16.5">
      <c r="B74" s="169" t="s">
        <v>1</v>
      </c>
      <c r="C74" s="299" t="s">
        <v>209</v>
      </c>
      <c r="D74" s="299"/>
      <c r="E74" s="220"/>
      <c r="F74" s="141"/>
      <c r="G74" s="142"/>
      <c r="H74" s="142"/>
      <c r="I74" s="142"/>
      <c r="J74" s="142"/>
      <c r="K74" s="142"/>
      <c r="L74" s="142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</row>
    <row r="75" spans="1:61" s="162" customFormat="1" ht="13.5" customHeight="1">
      <c r="A75" s="146"/>
      <c r="B75" s="146" t="s">
        <v>3</v>
      </c>
      <c r="C75" s="298" t="s">
        <v>4</v>
      </c>
      <c r="D75" s="298"/>
      <c r="E75" s="221"/>
      <c r="F75" s="141"/>
      <c r="G75" s="126"/>
      <c r="H75" s="126"/>
      <c r="I75" s="126"/>
      <c r="J75" s="126"/>
      <c r="K75" s="126"/>
      <c r="L75" s="126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</row>
    <row r="76" spans="1:61" s="162" customFormat="1" ht="5.25" customHeight="1">
      <c r="A76" s="146"/>
      <c r="B76" s="146"/>
      <c r="C76" s="161"/>
      <c r="E76" s="221"/>
      <c r="F76" s="141"/>
      <c r="G76" s="126"/>
      <c r="H76" s="126"/>
      <c r="I76" s="126"/>
      <c r="J76" s="126"/>
      <c r="K76" s="126"/>
      <c r="L76" s="126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</row>
    <row r="77" spans="2:61" s="162" customFormat="1" ht="16.5">
      <c r="B77" s="170" t="s">
        <v>5</v>
      </c>
      <c r="C77" s="299" t="s">
        <v>210</v>
      </c>
      <c r="D77" s="299"/>
      <c r="E77" s="221"/>
      <c r="F77" s="141"/>
      <c r="G77" s="126"/>
      <c r="H77" s="126"/>
      <c r="I77" s="126"/>
      <c r="J77" s="126"/>
      <c r="K77" s="126"/>
      <c r="L77" s="126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</row>
    <row r="78" spans="3:61" s="162" customFormat="1" ht="12" customHeight="1">
      <c r="C78" s="298" t="s">
        <v>4</v>
      </c>
      <c r="D78" s="298"/>
      <c r="E78" s="221"/>
      <c r="F78" s="141"/>
      <c r="G78" s="126"/>
      <c r="H78" s="126"/>
      <c r="I78" s="126"/>
      <c r="J78" s="126"/>
      <c r="K78" s="126"/>
      <c r="L78" s="126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</row>
    <row r="79" spans="2:61" s="162" customFormat="1" ht="15.75">
      <c r="B79" s="268" t="s">
        <v>0</v>
      </c>
      <c r="E79" s="221"/>
      <c r="F79" s="141"/>
      <c r="G79" s="126"/>
      <c r="H79" s="126"/>
      <c r="I79" s="126"/>
      <c r="J79" s="126"/>
      <c r="K79" s="126"/>
      <c r="L79" s="126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</row>
    <row r="80" spans="5:12" s="127" customFormat="1" ht="15.75">
      <c r="E80" s="222"/>
      <c r="F80" s="141"/>
      <c r="G80" s="126"/>
      <c r="H80" s="126"/>
      <c r="I80" s="126"/>
      <c r="J80" s="126"/>
      <c r="K80" s="126"/>
      <c r="L80" s="126"/>
    </row>
    <row r="81" spans="5:12" s="127" customFormat="1" ht="15.75">
      <c r="E81" s="222"/>
      <c r="F81" s="141"/>
      <c r="G81" s="126"/>
      <c r="H81" s="126"/>
      <c r="I81" s="126"/>
      <c r="J81" s="126"/>
      <c r="K81" s="126"/>
      <c r="L81" s="126"/>
    </row>
    <row r="82" spans="5:12" s="127" customFormat="1" ht="15.75">
      <c r="E82" s="222"/>
      <c r="F82" s="141"/>
      <c r="G82" s="126"/>
      <c r="H82" s="126"/>
      <c r="I82" s="126"/>
      <c r="J82" s="126"/>
      <c r="K82" s="126"/>
      <c r="L82" s="126"/>
    </row>
    <row r="83" spans="5:12" s="127" customFormat="1" ht="15.75">
      <c r="E83" s="222"/>
      <c r="F83" s="141"/>
      <c r="G83" s="126"/>
      <c r="H83" s="126"/>
      <c r="I83" s="126"/>
      <c r="J83" s="126"/>
      <c r="K83" s="126"/>
      <c r="L83" s="126"/>
    </row>
    <row r="84" spans="5:12" s="127" customFormat="1" ht="15.75">
      <c r="E84" s="222"/>
      <c r="F84" s="141"/>
      <c r="G84" s="126"/>
      <c r="H84" s="126"/>
      <c r="I84" s="126"/>
      <c r="J84" s="126"/>
      <c r="K84" s="126"/>
      <c r="L84" s="126"/>
    </row>
    <row r="85" spans="5:12" s="127" customFormat="1" ht="15.75">
      <c r="E85" s="222"/>
      <c r="F85" s="141"/>
      <c r="G85" s="126"/>
      <c r="H85" s="126"/>
      <c r="I85" s="126"/>
      <c r="J85" s="126"/>
      <c r="K85" s="126"/>
      <c r="L85" s="126"/>
    </row>
    <row r="86" spans="5:12" s="127" customFormat="1" ht="15.75">
      <c r="E86" s="222"/>
      <c r="F86" s="141"/>
      <c r="G86" s="126"/>
      <c r="H86" s="126"/>
      <c r="I86" s="126"/>
      <c r="J86" s="126"/>
      <c r="K86" s="126"/>
      <c r="L86" s="126"/>
    </row>
    <row r="87" spans="5:12" s="127" customFormat="1" ht="15.75">
      <c r="E87" s="222"/>
      <c r="F87" s="141"/>
      <c r="G87" s="126"/>
      <c r="H87" s="126"/>
      <c r="I87" s="126"/>
      <c r="J87" s="126"/>
      <c r="K87" s="126"/>
      <c r="L87" s="126"/>
    </row>
    <row r="88" spans="5:12" s="127" customFormat="1" ht="15.75">
      <c r="E88" s="222"/>
      <c r="F88" s="141"/>
      <c r="G88" s="126"/>
      <c r="H88" s="126"/>
      <c r="I88" s="126"/>
      <c r="J88" s="126"/>
      <c r="K88" s="126"/>
      <c r="L88" s="126"/>
    </row>
    <row r="89" spans="5:12" s="127" customFormat="1" ht="15.75">
      <c r="E89" s="222"/>
      <c r="F89" s="141"/>
      <c r="G89" s="126"/>
      <c r="H89" s="126"/>
      <c r="I89" s="126"/>
      <c r="J89" s="126"/>
      <c r="K89" s="126"/>
      <c r="L89" s="126"/>
    </row>
    <row r="90" spans="5:12" s="127" customFormat="1" ht="15.75">
      <c r="E90" s="222"/>
      <c r="F90" s="141"/>
      <c r="G90" s="126"/>
      <c r="H90" s="126"/>
      <c r="I90" s="126"/>
      <c r="J90" s="126"/>
      <c r="K90" s="126"/>
      <c r="L90" s="126"/>
    </row>
    <row r="91" spans="5:12" s="127" customFormat="1" ht="15.75">
      <c r="E91" s="222"/>
      <c r="F91" s="141"/>
      <c r="G91" s="126"/>
      <c r="H91" s="126"/>
      <c r="I91" s="126"/>
      <c r="J91" s="126"/>
      <c r="K91" s="126"/>
      <c r="L91" s="126"/>
    </row>
    <row r="92" spans="5:12" s="127" customFormat="1" ht="15.75">
      <c r="E92" s="222"/>
      <c r="F92" s="141"/>
      <c r="G92" s="126"/>
      <c r="H92" s="126"/>
      <c r="I92" s="126"/>
      <c r="J92" s="126"/>
      <c r="K92" s="126"/>
      <c r="L92" s="126"/>
    </row>
    <row r="93" spans="5:12" s="127" customFormat="1" ht="15.75">
      <c r="E93" s="222"/>
      <c r="F93" s="141"/>
      <c r="G93" s="126"/>
      <c r="H93" s="126"/>
      <c r="I93" s="126"/>
      <c r="J93" s="126"/>
      <c r="K93" s="126"/>
      <c r="L93" s="126"/>
    </row>
    <row r="94" spans="5:12" s="127" customFormat="1" ht="15.75">
      <c r="E94" s="222"/>
      <c r="F94" s="141"/>
      <c r="G94" s="126"/>
      <c r="H94" s="126"/>
      <c r="I94" s="126"/>
      <c r="J94" s="126"/>
      <c r="K94" s="126"/>
      <c r="L94" s="126"/>
    </row>
    <row r="95" spans="5:12" s="127" customFormat="1" ht="15.75">
      <c r="E95" s="222"/>
      <c r="F95" s="141"/>
      <c r="G95" s="126"/>
      <c r="H95" s="126"/>
      <c r="I95" s="126"/>
      <c r="J95" s="126"/>
      <c r="K95" s="126"/>
      <c r="L95" s="126"/>
    </row>
    <row r="96" spans="5:12" s="127" customFormat="1" ht="15.75">
      <c r="E96" s="222"/>
      <c r="F96" s="141"/>
      <c r="G96" s="126"/>
      <c r="H96" s="126"/>
      <c r="I96" s="126"/>
      <c r="J96" s="126"/>
      <c r="K96" s="126"/>
      <c r="L96" s="126"/>
    </row>
    <row r="97" spans="5:12" s="127" customFormat="1" ht="15.75">
      <c r="E97" s="222"/>
      <c r="F97" s="141"/>
      <c r="G97" s="126"/>
      <c r="H97" s="126"/>
      <c r="I97" s="126"/>
      <c r="J97" s="126"/>
      <c r="K97" s="126"/>
      <c r="L97" s="126"/>
    </row>
    <row r="98" spans="5:12" s="127" customFormat="1" ht="15.75">
      <c r="E98" s="222"/>
      <c r="F98" s="141"/>
      <c r="G98" s="126"/>
      <c r="H98" s="126"/>
      <c r="I98" s="126"/>
      <c r="J98" s="126"/>
      <c r="K98" s="126"/>
      <c r="L98" s="126"/>
    </row>
    <row r="99" spans="5:12" s="127" customFormat="1" ht="15.75">
      <c r="E99" s="222"/>
      <c r="F99" s="141"/>
      <c r="G99" s="126"/>
      <c r="H99" s="126"/>
      <c r="I99" s="126"/>
      <c r="J99" s="126"/>
      <c r="K99" s="126"/>
      <c r="L99" s="126"/>
    </row>
    <row r="100" spans="5:12" s="127" customFormat="1" ht="15.75">
      <c r="E100" s="222"/>
      <c r="F100" s="141"/>
      <c r="G100" s="126"/>
      <c r="H100" s="126"/>
      <c r="I100" s="126"/>
      <c r="J100" s="126"/>
      <c r="K100" s="126"/>
      <c r="L100" s="126"/>
    </row>
    <row r="101" spans="5:12" s="127" customFormat="1" ht="15.75">
      <c r="E101" s="222"/>
      <c r="F101" s="141"/>
      <c r="G101" s="126"/>
      <c r="H101" s="126"/>
      <c r="I101" s="126"/>
      <c r="J101" s="126"/>
      <c r="K101" s="126"/>
      <c r="L101" s="126"/>
    </row>
    <row r="102" spans="5:12" s="127" customFormat="1" ht="15.75">
      <c r="E102" s="222"/>
      <c r="F102" s="141"/>
      <c r="G102" s="126"/>
      <c r="H102" s="126"/>
      <c r="I102" s="126"/>
      <c r="J102" s="126"/>
      <c r="K102" s="126"/>
      <c r="L102" s="126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78:D78"/>
    <mergeCell ref="C74:D74"/>
    <mergeCell ref="C77:D77"/>
    <mergeCell ref="A1:E1"/>
    <mergeCell ref="A3:E3"/>
    <mergeCell ref="A2:E2"/>
    <mergeCell ref="C75:D75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  <ignoredErrors>
    <ignoredError sqref="D53 C33:D33 C14:D14 C20:D20" formulaRange="1"/>
    <ignoredError sqref="D61" formulaRange="1" unlockedFormula="1"/>
    <ignoredError sqref="E62 E61 E60 D72:E72 E70 E71 D68:E69 E66 E67 E65 E63 E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view="pageBreakPreview" zoomScaleSheetLayoutView="100" zoomScalePageLayoutView="0" workbookViewId="0" topLeftCell="A42">
      <selection activeCell="J85" sqref="J85"/>
    </sheetView>
  </sheetViews>
  <sheetFormatPr defaultColWidth="9.140625" defaultRowHeight="12.75"/>
  <cols>
    <col min="1" max="1" width="6.28125" style="26" customWidth="1"/>
    <col min="2" max="2" width="51.421875" style="26" customWidth="1"/>
    <col min="3" max="3" width="17.8515625" style="26" customWidth="1"/>
    <col min="4" max="4" width="18.28125" style="26" customWidth="1"/>
    <col min="5" max="5" width="14.57421875" style="26" customWidth="1"/>
    <col min="6" max="6" width="0" style="40" hidden="1" customWidth="1"/>
    <col min="7" max="7" width="12.140625" style="30" customWidth="1"/>
    <col min="8" max="12" width="9.140625" style="30" customWidth="1"/>
    <col min="13" max="16384" width="9.140625" style="26" customWidth="1"/>
  </cols>
  <sheetData>
    <row r="1" spans="1:19" s="9" customFormat="1" ht="18.75" customHeight="1">
      <c r="A1" s="300" t="s">
        <v>35</v>
      </c>
      <c r="B1" s="300"/>
      <c r="C1" s="300"/>
      <c r="D1" s="300"/>
      <c r="E1" s="300"/>
      <c r="F1" s="48"/>
      <c r="G1" s="42"/>
      <c r="H1" s="42"/>
      <c r="I1" s="42"/>
      <c r="J1" s="42"/>
      <c r="K1" s="42"/>
      <c r="L1" s="42"/>
      <c r="M1" s="46"/>
      <c r="N1" s="46"/>
      <c r="O1" s="46"/>
      <c r="P1" s="46"/>
      <c r="Q1" s="46"/>
      <c r="R1" s="46"/>
      <c r="S1" s="46"/>
    </row>
    <row r="2" spans="1:19" s="11" customFormat="1" ht="31.5" customHeight="1">
      <c r="A2" s="305" t="s">
        <v>208</v>
      </c>
      <c r="B2" s="305"/>
      <c r="C2" s="305"/>
      <c r="D2" s="305"/>
      <c r="E2" s="305"/>
      <c r="F2" s="39"/>
      <c r="G2" s="139"/>
      <c r="H2" s="43"/>
      <c r="I2" s="43"/>
      <c r="J2" s="43"/>
      <c r="K2" s="43"/>
      <c r="L2" s="43"/>
      <c r="M2" s="47"/>
      <c r="N2" s="47"/>
      <c r="O2" s="47"/>
      <c r="P2" s="47"/>
      <c r="Q2" s="47"/>
      <c r="R2" s="47"/>
      <c r="S2" s="47"/>
    </row>
    <row r="3" spans="1:19" s="9" customFormat="1" ht="36" customHeight="1">
      <c r="A3" s="306" t="s">
        <v>223</v>
      </c>
      <c r="B3" s="306"/>
      <c r="C3" s="306"/>
      <c r="D3" s="306"/>
      <c r="E3" s="306"/>
      <c r="F3" s="49"/>
      <c r="G3" s="44"/>
      <c r="H3" s="44"/>
      <c r="I3" s="44"/>
      <c r="J3" s="44"/>
      <c r="K3" s="44"/>
      <c r="L3" s="42"/>
      <c r="M3" s="46"/>
      <c r="N3" s="46"/>
      <c r="O3" s="46"/>
      <c r="P3" s="46"/>
      <c r="Q3" s="46"/>
      <c r="R3" s="46"/>
      <c r="S3" s="46"/>
    </row>
    <row r="4" spans="1:12" s="24" customFormat="1" ht="15" customHeight="1">
      <c r="A4" s="173"/>
      <c r="B4" s="173"/>
      <c r="C4" s="174"/>
      <c r="D4" s="174"/>
      <c r="E4" s="186" t="s">
        <v>17</v>
      </c>
      <c r="F4" s="38"/>
      <c r="G4" s="18"/>
      <c r="H4" s="18"/>
      <c r="I4" s="18"/>
      <c r="J4" s="18"/>
      <c r="K4" s="18"/>
      <c r="L4" s="18"/>
    </row>
    <row r="5" spans="1:6" s="30" customFormat="1" ht="60.75" customHeight="1">
      <c r="A5" s="31" t="s">
        <v>2</v>
      </c>
      <c r="B5" s="33" t="s">
        <v>11</v>
      </c>
      <c r="C5" s="21" t="s">
        <v>224</v>
      </c>
      <c r="D5" s="21" t="s">
        <v>203</v>
      </c>
      <c r="E5" s="32" t="s">
        <v>19</v>
      </c>
      <c r="F5" s="40"/>
    </row>
    <row r="6" spans="1:12" s="24" customFormat="1" ht="36.75" customHeight="1">
      <c r="A6" s="175" t="s">
        <v>6</v>
      </c>
      <c r="B6" s="27" t="s">
        <v>12</v>
      </c>
      <c r="C6" s="5">
        <v>2779.7</v>
      </c>
      <c r="D6" s="5">
        <v>2779.7</v>
      </c>
      <c r="E6" s="183">
        <f>+D6-C6</f>
        <v>0</v>
      </c>
      <c r="F6" s="38"/>
      <c r="G6" s="18" t="s">
        <v>347</v>
      </c>
      <c r="H6" s="18"/>
      <c r="I6" s="18"/>
      <c r="J6" s="18"/>
      <c r="K6" s="18"/>
      <c r="L6" s="18"/>
    </row>
    <row r="7" spans="1:12" s="24" customFormat="1" ht="32.25" customHeight="1">
      <c r="A7" s="175" t="s">
        <v>7</v>
      </c>
      <c r="B7" s="27" t="s">
        <v>36</v>
      </c>
      <c r="C7" s="183">
        <f>SUM(C8:C9,C13:C15,C20:C21)</f>
        <v>88283.5</v>
      </c>
      <c r="D7" s="293">
        <f>SUM(D8:D9,D13:D15,D20:D21)</f>
        <v>87060</v>
      </c>
      <c r="E7" s="183">
        <f aca="true" t="shared" si="0" ref="E7:E70">+D7-C7</f>
        <v>-1223.5</v>
      </c>
      <c r="F7" s="38"/>
      <c r="G7" s="292">
        <v>87059.96</v>
      </c>
      <c r="H7" s="292">
        <f>+D7-G7</f>
        <v>0.03999999999359716</v>
      </c>
      <c r="I7" s="18" t="s">
        <v>348</v>
      </c>
      <c r="J7" s="18"/>
      <c r="K7" s="18"/>
      <c r="L7" s="18"/>
    </row>
    <row r="8" spans="1:12" s="25" customFormat="1" ht="22.5" customHeight="1">
      <c r="A8" s="120">
        <v>1</v>
      </c>
      <c r="B8" s="130" t="s">
        <v>145</v>
      </c>
      <c r="C8" s="111">
        <v>83693.9</v>
      </c>
      <c r="D8" s="5">
        <v>83693.9</v>
      </c>
      <c r="E8" s="184">
        <f t="shared" si="0"/>
        <v>0</v>
      </c>
      <c r="F8" s="38"/>
      <c r="G8" s="36"/>
      <c r="H8" s="36"/>
      <c r="I8" s="36"/>
      <c r="J8" s="36"/>
      <c r="K8" s="36"/>
      <c r="L8" s="36"/>
    </row>
    <row r="9" spans="1:12" s="25" customFormat="1" ht="0.75" customHeight="1" hidden="1">
      <c r="A9" s="120">
        <v>2</v>
      </c>
      <c r="B9" s="130" t="s">
        <v>149</v>
      </c>
      <c r="C9" s="184">
        <f>SUM(C10:C12)</f>
        <v>0</v>
      </c>
      <c r="D9" s="184">
        <f>SUM(D10:D12)</f>
        <v>0</v>
      </c>
      <c r="E9" s="184">
        <f t="shared" si="0"/>
        <v>0</v>
      </c>
      <c r="F9" s="38"/>
      <c r="G9" s="36"/>
      <c r="H9" s="36"/>
      <c r="I9" s="36"/>
      <c r="J9" s="36"/>
      <c r="K9" s="36"/>
      <c r="L9" s="36"/>
    </row>
    <row r="10" spans="1:6" ht="21.75" customHeight="1" hidden="1">
      <c r="A10" s="12">
        <v>2.1</v>
      </c>
      <c r="B10" s="13" t="s">
        <v>150</v>
      </c>
      <c r="C10" s="6"/>
      <c r="D10" s="270"/>
      <c r="E10" s="238">
        <f t="shared" si="0"/>
        <v>0</v>
      </c>
      <c r="F10" s="141" t="s">
        <v>178</v>
      </c>
    </row>
    <row r="11" spans="1:12" s="127" customFormat="1" ht="21.75" customHeight="1" hidden="1">
      <c r="A11" s="123">
        <v>2.2</v>
      </c>
      <c r="B11" s="180" t="s">
        <v>151</v>
      </c>
      <c r="C11" s="124"/>
      <c r="D11" s="270"/>
      <c r="E11" s="225">
        <f t="shared" si="0"/>
        <v>0</v>
      </c>
      <c r="F11" s="125"/>
      <c r="G11" s="126"/>
      <c r="H11" s="126"/>
      <c r="I11" s="126"/>
      <c r="J11" s="126"/>
      <c r="K11" s="126"/>
      <c r="L11" s="126"/>
    </row>
    <row r="12" spans="1:12" s="127" customFormat="1" ht="21.75" customHeight="1" hidden="1">
      <c r="A12" s="123">
        <v>2.3</v>
      </c>
      <c r="B12" s="180" t="s">
        <v>173</v>
      </c>
      <c r="C12" s="124"/>
      <c r="D12" s="270"/>
      <c r="E12" s="225">
        <f t="shared" si="0"/>
        <v>0</v>
      </c>
      <c r="F12" s="125"/>
      <c r="G12" s="126"/>
      <c r="H12" s="126"/>
      <c r="I12" s="126"/>
      <c r="J12" s="126"/>
      <c r="K12" s="126"/>
      <c r="L12" s="126"/>
    </row>
    <row r="13" spans="1:12" s="25" customFormat="1" ht="35.25" customHeight="1" hidden="1">
      <c r="A13" s="120">
        <v>3</v>
      </c>
      <c r="B13" s="121" t="s">
        <v>146</v>
      </c>
      <c r="C13" s="111"/>
      <c r="D13" s="270"/>
      <c r="E13" s="184">
        <f t="shared" si="0"/>
        <v>0</v>
      </c>
      <c r="F13" s="38" t="s">
        <v>144</v>
      </c>
      <c r="G13" s="36"/>
      <c r="H13" s="36"/>
      <c r="I13" s="36"/>
      <c r="J13" s="36"/>
      <c r="K13" s="36"/>
      <c r="L13" s="36"/>
    </row>
    <row r="14" spans="1:12" s="25" customFormat="1" ht="16.5">
      <c r="A14" s="120">
        <v>2</v>
      </c>
      <c r="B14" s="122" t="s">
        <v>147</v>
      </c>
      <c r="C14" s="111">
        <v>18</v>
      </c>
      <c r="D14" s="294">
        <v>7</v>
      </c>
      <c r="E14" s="184">
        <f t="shared" si="0"/>
        <v>-11</v>
      </c>
      <c r="F14" s="242" t="s">
        <v>181</v>
      </c>
      <c r="G14" s="36"/>
      <c r="H14" s="272"/>
      <c r="I14" s="36"/>
      <c r="J14" s="36"/>
      <c r="K14" s="36"/>
      <c r="L14" s="36"/>
    </row>
    <row r="15" spans="1:12" s="25" customFormat="1" ht="23.25" customHeight="1">
      <c r="A15" s="120">
        <v>3</v>
      </c>
      <c r="B15" s="130" t="s">
        <v>148</v>
      </c>
      <c r="C15" s="184">
        <f>SUM(C16:C19)</f>
        <v>4571.6</v>
      </c>
      <c r="D15" s="194">
        <f>SUM(D16:D19)</f>
        <v>3359.1</v>
      </c>
      <c r="E15" s="184">
        <f t="shared" si="0"/>
        <v>-1212.5000000000005</v>
      </c>
      <c r="F15" s="242" t="s">
        <v>181</v>
      </c>
      <c r="G15" s="36"/>
      <c r="H15" s="272"/>
      <c r="I15" s="36"/>
      <c r="J15" s="36"/>
      <c r="K15" s="36"/>
      <c r="L15" s="36"/>
    </row>
    <row r="16" spans="1:10" ht="18" customHeight="1">
      <c r="A16" s="12">
        <v>3.1</v>
      </c>
      <c r="B16" s="13" t="s">
        <v>124</v>
      </c>
      <c r="C16" s="6">
        <v>4106.8</v>
      </c>
      <c r="D16" s="277">
        <v>3130.1</v>
      </c>
      <c r="E16" s="238">
        <f t="shared" si="0"/>
        <v>-976.7000000000003</v>
      </c>
      <c r="J16" s="273"/>
    </row>
    <row r="17" spans="1:5" ht="21.75" customHeight="1">
      <c r="A17" s="12">
        <v>3.2</v>
      </c>
      <c r="B17" s="13" t="s">
        <v>125</v>
      </c>
      <c r="C17" s="6">
        <v>133</v>
      </c>
      <c r="D17" s="270">
        <v>95.5</v>
      </c>
      <c r="E17" s="238">
        <f t="shared" si="0"/>
        <v>-37.5</v>
      </c>
    </row>
    <row r="18" spans="1:5" ht="21" customHeight="1">
      <c r="A18" s="12">
        <v>3.3</v>
      </c>
      <c r="B18" s="13" t="s">
        <v>126</v>
      </c>
      <c r="C18" s="6">
        <v>6</v>
      </c>
      <c r="D18" s="270">
        <v>1.9</v>
      </c>
      <c r="E18" s="238">
        <f t="shared" si="0"/>
        <v>-4.1</v>
      </c>
    </row>
    <row r="19" spans="1:5" ht="22.5" customHeight="1">
      <c r="A19" s="12">
        <v>3.4</v>
      </c>
      <c r="B19" s="13" t="s">
        <v>127</v>
      </c>
      <c r="C19" s="6">
        <v>325.8</v>
      </c>
      <c r="D19" s="270">
        <v>131.6</v>
      </c>
      <c r="E19" s="238">
        <f t="shared" si="0"/>
        <v>-194.20000000000002</v>
      </c>
    </row>
    <row r="20" spans="1:12" s="25" customFormat="1" ht="16.5" customHeight="1" hidden="1">
      <c r="A20" s="120">
        <v>6</v>
      </c>
      <c r="B20" s="122" t="s">
        <v>30</v>
      </c>
      <c r="C20" s="111"/>
      <c r="D20" s="270"/>
      <c r="E20" s="184">
        <f t="shared" si="0"/>
        <v>0</v>
      </c>
      <c r="F20" s="38" t="s">
        <v>152</v>
      </c>
      <c r="G20" s="129"/>
      <c r="H20" s="36"/>
      <c r="I20" s="36"/>
      <c r="J20" s="36"/>
      <c r="K20" s="36"/>
      <c r="L20" s="36"/>
    </row>
    <row r="21" spans="1:12" s="25" customFormat="1" ht="21" customHeight="1" hidden="1">
      <c r="A21" s="120">
        <v>7</v>
      </c>
      <c r="B21" s="122" t="s">
        <v>153</v>
      </c>
      <c r="C21" s="111"/>
      <c r="D21" s="270"/>
      <c r="E21" s="184">
        <f t="shared" si="0"/>
        <v>0</v>
      </c>
      <c r="F21" s="115" t="s">
        <v>189</v>
      </c>
      <c r="G21" s="129"/>
      <c r="H21" s="36"/>
      <c r="I21" s="36"/>
      <c r="J21" s="36"/>
      <c r="K21" s="36"/>
      <c r="L21" s="36"/>
    </row>
    <row r="22" spans="1:12" s="24" customFormat="1" ht="27.75" customHeight="1">
      <c r="A22" s="175" t="s">
        <v>13</v>
      </c>
      <c r="B22" s="286" t="s">
        <v>37</v>
      </c>
      <c r="C22" s="183">
        <f>C23+C68+C83</f>
        <v>90082.89999999998</v>
      </c>
      <c r="D22" s="183">
        <f>D23+D68+D83</f>
        <v>87049.89999999998</v>
      </c>
      <c r="E22" s="183">
        <f t="shared" si="0"/>
        <v>-3033</v>
      </c>
      <c r="F22" s="38"/>
      <c r="G22" s="18">
        <v>87049.87</v>
      </c>
      <c r="H22" s="18" t="s">
        <v>347</v>
      </c>
      <c r="I22" s="292">
        <f>+D22-G22</f>
        <v>0.02999999998428393</v>
      </c>
      <c r="J22" s="18"/>
      <c r="K22" s="18"/>
      <c r="L22" s="18"/>
    </row>
    <row r="23" spans="1:12" s="24" customFormat="1" ht="21.75" customHeight="1">
      <c r="A23" s="17" t="s">
        <v>22</v>
      </c>
      <c r="B23" s="27" t="s">
        <v>176</v>
      </c>
      <c r="C23" s="183">
        <f>SUM(C24,C26,C29,C32,C36:C40,C49,C52,C58:C59,C63,C67)</f>
        <v>89578.89999999998</v>
      </c>
      <c r="D23" s="183">
        <f>SUM(D24,D26,D29,D32,D36:D40,D49,D52,D58:D59,D63,D67)</f>
        <v>86593.39999999998</v>
      </c>
      <c r="E23" s="183">
        <f t="shared" si="0"/>
        <v>-2985.5</v>
      </c>
      <c r="F23" s="38"/>
      <c r="G23" s="18"/>
      <c r="H23" s="18"/>
      <c r="I23" s="18"/>
      <c r="J23" s="18"/>
      <c r="K23" s="18"/>
      <c r="L23" s="18"/>
    </row>
    <row r="24" spans="1:12" s="34" customFormat="1" ht="16.5" customHeight="1">
      <c r="A24" s="113">
        <v>1</v>
      </c>
      <c r="B24" s="246" t="s">
        <v>211</v>
      </c>
      <c r="C24" s="111">
        <v>77354.9</v>
      </c>
      <c r="D24" s="295">
        <f>77811.4-456.5</f>
        <v>77354.9</v>
      </c>
      <c r="E24" s="184">
        <f t="shared" si="0"/>
        <v>0</v>
      </c>
      <c r="F24" s="40" t="s">
        <v>182</v>
      </c>
      <c r="G24" s="274">
        <f>+D24+D85</f>
        <v>77811.4</v>
      </c>
      <c r="H24" s="29"/>
      <c r="I24" s="29"/>
      <c r="J24" s="29"/>
      <c r="K24" s="29"/>
      <c r="L24" s="29"/>
    </row>
    <row r="25" spans="1:12" s="28" customFormat="1" ht="18" customHeight="1" hidden="1">
      <c r="A25" s="4">
        <v>1.1</v>
      </c>
      <c r="B25" s="15" t="s">
        <v>29</v>
      </c>
      <c r="C25" s="6"/>
      <c r="D25" s="270">
        <v>0</v>
      </c>
      <c r="E25" s="238">
        <f t="shared" si="0"/>
        <v>0</v>
      </c>
      <c r="F25" s="40"/>
      <c r="G25" s="30"/>
      <c r="H25" s="30"/>
      <c r="I25" s="30"/>
      <c r="J25" s="30"/>
      <c r="K25" s="30"/>
      <c r="L25" s="30"/>
    </row>
    <row r="26" spans="1:12" s="28" customFormat="1" ht="18" customHeight="1">
      <c r="A26" s="131">
        <v>2</v>
      </c>
      <c r="B26" s="132" t="s">
        <v>82</v>
      </c>
      <c r="C26" s="185">
        <f>SUM(C27:C28)</f>
        <v>10352.6</v>
      </c>
      <c r="D26" s="185">
        <f>SUM(D27:D28)</f>
        <v>7482.7</v>
      </c>
      <c r="E26" s="185">
        <f t="shared" si="0"/>
        <v>-2869.9000000000005</v>
      </c>
      <c r="F26" s="40"/>
      <c r="G26" s="30"/>
      <c r="H26" s="30"/>
      <c r="I26" s="30"/>
      <c r="J26" s="30"/>
      <c r="K26" s="30"/>
      <c r="L26" s="30"/>
    </row>
    <row r="27" spans="1:6" ht="18" customHeight="1">
      <c r="A27" s="4">
        <v>2.1</v>
      </c>
      <c r="B27" s="13" t="s">
        <v>124</v>
      </c>
      <c r="C27" s="6">
        <v>9346.1</v>
      </c>
      <c r="D27" s="270">
        <v>6700.9</v>
      </c>
      <c r="E27" s="238">
        <f t="shared" si="0"/>
        <v>-2645.2000000000007</v>
      </c>
      <c r="F27" s="40" t="s">
        <v>182</v>
      </c>
    </row>
    <row r="28" spans="1:6" ht="18" customHeight="1">
      <c r="A28" s="4">
        <v>2.2</v>
      </c>
      <c r="B28" s="15" t="s">
        <v>131</v>
      </c>
      <c r="C28" s="6">
        <v>1006.5</v>
      </c>
      <c r="D28" s="270">
        <v>781.8</v>
      </c>
      <c r="E28" s="238">
        <f t="shared" si="0"/>
        <v>-224.70000000000005</v>
      </c>
      <c r="F28" s="40" t="s">
        <v>182</v>
      </c>
    </row>
    <row r="29" spans="1:12" s="28" customFormat="1" ht="18" customHeight="1">
      <c r="A29" s="131">
        <v>3</v>
      </c>
      <c r="B29" s="122" t="s">
        <v>83</v>
      </c>
      <c r="C29" s="185">
        <f>SUM(C30:C31)</f>
        <v>156.4</v>
      </c>
      <c r="D29" s="185">
        <f>SUM(D30:D31)</f>
        <v>143</v>
      </c>
      <c r="E29" s="185">
        <f t="shared" si="0"/>
        <v>-13.400000000000006</v>
      </c>
      <c r="F29" s="40"/>
      <c r="G29" s="30"/>
      <c r="H29" s="30"/>
      <c r="I29" s="30"/>
      <c r="J29" s="30"/>
      <c r="K29" s="30"/>
      <c r="L29" s="30"/>
    </row>
    <row r="30" spans="1:6" ht="18" customHeight="1">
      <c r="A30" s="4">
        <v>3.1</v>
      </c>
      <c r="B30" s="15" t="s">
        <v>132</v>
      </c>
      <c r="C30" s="6">
        <v>106.4</v>
      </c>
      <c r="D30" s="270">
        <v>93</v>
      </c>
      <c r="E30" s="238">
        <f t="shared" si="0"/>
        <v>-13.400000000000006</v>
      </c>
      <c r="F30" s="40" t="s">
        <v>182</v>
      </c>
    </row>
    <row r="31" spans="1:5" ht="18" customHeight="1">
      <c r="A31" s="4">
        <v>3.2</v>
      </c>
      <c r="B31" s="13" t="s">
        <v>133</v>
      </c>
      <c r="C31" s="6">
        <v>50</v>
      </c>
      <c r="D31" s="270">
        <v>50</v>
      </c>
      <c r="E31" s="238">
        <f t="shared" si="0"/>
        <v>0</v>
      </c>
    </row>
    <row r="32" spans="1:12" s="34" customFormat="1" ht="18" customHeight="1">
      <c r="A32" s="113">
        <v>4</v>
      </c>
      <c r="B32" s="122" t="s">
        <v>101</v>
      </c>
      <c r="C32" s="184">
        <f>SUM(C33:C35)</f>
        <v>160.89999999999998</v>
      </c>
      <c r="D32" s="184">
        <f>SUM(D33:D35)</f>
        <v>132</v>
      </c>
      <c r="E32" s="184">
        <f t="shared" si="0"/>
        <v>-28.899999999999977</v>
      </c>
      <c r="F32" s="40" t="s">
        <v>182</v>
      </c>
      <c r="G32" s="29"/>
      <c r="H32" s="29"/>
      <c r="I32" s="29"/>
      <c r="J32" s="29"/>
      <c r="K32" s="29"/>
      <c r="L32" s="29"/>
    </row>
    <row r="33" spans="1:5" ht="18" customHeight="1">
      <c r="A33" s="4">
        <v>4.1</v>
      </c>
      <c r="B33" s="15" t="s">
        <v>8</v>
      </c>
      <c r="C33" s="6">
        <v>126.1</v>
      </c>
      <c r="D33" s="270">
        <v>115.2</v>
      </c>
      <c r="E33" s="238">
        <f t="shared" si="0"/>
        <v>-10.899999999999991</v>
      </c>
    </row>
    <row r="34" spans="1:5" ht="16.5" customHeight="1">
      <c r="A34" s="4">
        <v>4.2</v>
      </c>
      <c r="B34" s="13" t="s">
        <v>9</v>
      </c>
      <c r="C34" s="6">
        <v>34.8</v>
      </c>
      <c r="D34" s="270">
        <v>16.8</v>
      </c>
      <c r="E34" s="238">
        <f t="shared" si="0"/>
        <v>-17.999999999999996</v>
      </c>
    </row>
    <row r="35" spans="1:5" ht="18" customHeight="1" hidden="1">
      <c r="A35" s="4">
        <v>4.3</v>
      </c>
      <c r="B35" s="13" t="s">
        <v>10</v>
      </c>
      <c r="C35" s="6"/>
      <c r="D35" s="270"/>
      <c r="E35" s="238">
        <f t="shared" si="0"/>
        <v>0</v>
      </c>
    </row>
    <row r="36" spans="1:12" s="34" customFormat="1" ht="18" customHeight="1" hidden="1">
      <c r="A36" s="113">
        <v>5</v>
      </c>
      <c r="B36" s="130" t="s">
        <v>102</v>
      </c>
      <c r="C36" s="111"/>
      <c r="D36" s="270"/>
      <c r="E36" s="184">
        <f t="shared" si="0"/>
        <v>0</v>
      </c>
      <c r="F36" s="38" t="s">
        <v>85</v>
      </c>
      <c r="G36" s="29"/>
      <c r="H36" s="29"/>
      <c r="I36" s="29"/>
      <c r="J36" s="29"/>
      <c r="K36" s="29"/>
      <c r="L36" s="29"/>
    </row>
    <row r="37" spans="1:12" s="34" customFormat="1" ht="18" customHeight="1" hidden="1">
      <c r="A37" s="113">
        <v>6</v>
      </c>
      <c r="B37" s="133" t="s">
        <v>177</v>
      </c>
      <c r="C37" s="111"/>
      <c r="D37" s="270"/>
      <c r="E37" s="184">
        <f t="shared" si="0"/>
        <v>0</v>
      </c>
      <c r="F37" s="41" t="s">
        <v>103</v>
      </c>
      <c r="G37" s="29"/>
      <c r="H37" s="29"/>
      <c r="J37" s="29"/>
      <c r="K37" s="29"/>
      <c r="L37" s="29"/>
    </row>
    <row r="38" spans="1:12" s="34" customFormat="1" ht="18" customHeight="1" hidden="1">
      <c r="A38" s="113">
        <v>7</v>
      </c>
      <c r="B38" s="133" t="s">
        <v>104</v>
      </c>
      <c r="C38" s="111"/>
      <c r="D38" s="270"/>
      <c r="E38" s="184">
        <f t="shared" si="0"/>
        <v>0</v>
      </c>
      <c r="F38" s="37"/>
      <c r="G38" s="29"/>
      <c r="H38" s="29"/>
      <c r="I38" s="29"/>
      <c r="J38" s="29"/>
      <c r="K38" s="29"/>
      <c r="L38" s="29"/>
    </row>
    <row r="39" spans="1:12" s="34" customFormat="1" ht="18.75" customHeight="1">
      <c r="A39" s="113">
        <v>5</v>
      </c>
      <c r="B39" s="133" t="s">
        <v>96</v>
      </c>
      <c r="C39" s="111">
        <v>378.2</v>
      </c>
      <c r="D39" s="5">
        <v>328.2</v>
      </c>
      <c r="E39" s="184">
        <f t="shared" si="0"/>
        <v>-50</v>
      </c>
      <c r="F39" s="176" t="s">
        <v>118</v>
      </c>
      <c r="G39" s="29"/>
      <c r="H39" s="29"/>
      <c r="I39" s="29"/>
      <c r="J39" s="29"/>
      <c r="K39" s="29"/>
      <c r="L39" s="29"/>
    </row>
    <row r="40" spans="1:12" s="34" customFormat="1" ht="29.25" customHeight="1">
      <c r="A40" s="113">
        <v>6</v>
      </c>
      <c r="B40" s="285" t="s">
        <v>105</v>
      </c>
      <c r="C40" s="184">
        <f>SUM(C41:C48)</f>
        <v>105.4</v>
      </c>
      <c r="D40" s="184">
        <f>SUM(D41:D48)</f>
        <v>95</v>
      </c>
      <c r="E40" s="184">
        <f t="shared" si="0"/>
        <v>-10.400000000000006</v>
      </c>
      <c r="F40" s="37"/>
      <c r="G40" s="29"/>
      <c r="H40" s="29"/>
      <c r="I40" s="29"/>
      <c r="J40" s="29"/>
      <c r="K40" s="29"/>
      <c r="L40" s="29"/>
    </row>
    <row r="41" spans="1:6" ht="19.5" customHeight="1" hidden="1">
      <c r="A41" s="4">
        <v>9.1</v>
      </c>
      <c r="B41" s="134" t="s">
        <v>87</v>
      </c>
      <c r="C41" s="6"/>
      <c r="D41" s="270"/>
      <c r="E41" s="238">
        <f t="shared" si="0"/>
        <v>0</v>
      </c>
      <c r="F41" s="176" t="s">
        <v>123</v>
      </c>
    </row>
    <row r="42" spans="1:6" ht="18.75" customHeight="1">
      <c r="A42" s="4">
        <v>6.1</v>
      </c>
      <c r="B42" s="134" t="s">
        <v>88</v>
      </c>
      <c r="C42" s="6">
        <v>95</v>
      </c>
      <c r="D42" s="270">
        <v>95</v>
      </c>
      <c r="E42" s="238">
        <f t="shared" si="0"/>
        <v>0</v>
      </c>
      <c r="F42" s="176" t="s">
        <v>94</v>
      </c>
    </row>
    <row r="43" spans="1:6" ht="19.5" customHeight="1" hidden="1">
      <c r="A43" s="4">
        <v>9.3</v>
      </c>
      <c r="B43" s="134" t="s">
        <v>89</v>
      </c>
      <c r="C43" s="6"/>
      <c r="D43" s="270"/>
      <c r="E43" s="238">
        <f t="shared" si="0"/>
        <v>0</v>
      </c>
      <c r="F43" s="176" t="s">
        <v>122</v>
      </c>
    </row>
    <row r="44" spans="1:6" ht="19.5" customHeight="1">
      <c r="A44" s="4">
        <v>6.2</v>
      </c>
      <c r="B44" s="134" t="s">
        <v>90</v>
      </c>
      <c r="C44" s="6">
        <v>10.4</v>
      </c>
      <c r="D44" s="270">
        <v>0</v>
      </c>
      <c r="E44" s="238">
        <f t="shared" si="0"/>
        <v>-10.4</v>
      </c>
      <c r="F44" s="176" t="s">
        <v>121</v>
      </c>
    </row>
    <row r="45" spans="1:6" ht="21.75" customHeight="1" hidden="1">
      <c r="A45" s="4">
        <v>9.5</v>
      </c>
      <c r="B45" s="134" t="s">
        <v>91</v>
      </c>
      <c r="C45" s="6"/>
      <c r="D45" s="270"/>
      <c r="E45" s="238">
        <f t="shared" si="0"/>
        <v>0</v>
      </c>
      <c r="F45" s="176" t="s">
        <v>120</v>
      </c>
    </row>
    <row r="46" spans="1:6" ht="22.5" customHeight="1" hidden="1">
      <c r="A46" s="4">
        <v>9.6</v>
      </c>
      <c r="B46" s="134" t="s">
        <v>92</v>
      </c>
      <c r="C46" s="6"/>
      <c r="D46" s="270"/>
      <c r="E46" s="238">
        <f t="shared" si="0"/>
        <v>0</v>
      </c>
      <c r="F46" s="176" t="s">
        <v>119</v>
      </c>
    </row>
    <row r="47" spans="1:6" ht="19.5" customHeight="1" hidden="1">
      <c r="A47" s="4">
        <v>9.7</v>
      </c>
      <c r="B47" s="134" t="s">
        <v>106</v>
      </c>
      <c r="C47" s="6"/>
      <c r="D47" s="270"/>
      <c r="E47" s="238">
        <f t="shared" si="0"/>
        <v>0</v>
      </c>
      <c r="F47" s="176" t="s">
        <v>95</v>
      </c>
    </row>
    <row r="48" spans="1:6" ht="20.25" customHeight="1" hidden="1">
      <c r="A48" s="4">
        <v>9.8</v>
      </c>
      <c r="B48" s="134" t="s">
        <v>93</v>
      </c>
      <c r="C48" s="6"/>
      <c r="D48" s="270"/>
      <c r="E48" s="238">
        <f t="shared" si="0"/>
        <v>0</v>
      </c>
      <c r="F48" s="176" t="s">
        <v>154</v>
      </c>
    </row>
    <row r="49" spans="1:12" s="34" customFormat="1" ht="18.75" customHeight="1">
      <c r="A49" s="113">
        <v>7</v>
      </c>
      <c r="B49" s="133" t="s">
        <v>107</v>
      </c>
      <c r="C49" s="184">
        <f>SUM(C50:C51)</f>
        <v>30.5</v>
      </c>
      <c r="D49" s="184">
        <f>SUM(D50:D51)</f>
        <v>24.5</v>
      </c>
      <c r="E49" s="184">
        <f t="shared" si="0"/>
        <v>-6</v>
      </c>
      <c r="F49" s="41"/>
      <c r="G49" s="29"/>
      <c r="H49" s="29"/>
      <c r="I49" s="29"/>
      <c r="J49" s="29"/>
      <c r="K49" s="29"/>
      <c r="L49" s="29"/>
    </row>
    <row r="50" spans="1:8" ht="0.75" customHeight="1" hidden="1">
      <c r="A50" s="107">
        <v>7.1</v>
      </c>
      <c r="B50" s="135" t="s">
        <v>97</v>
      </c>
      <c r="C50" s="6"/>
      <c r="D50" s="277"/>
      <c r="E50" s="238">
        <f t="shared" si="0"/>
        <v>0</v>
      </c>
      <c r="F50" s="176" t="s">
        <v>99</v>
      </c>
      <c r="H50" s="273"/>
    </row>
    <row r="51" spans="1:6" ht="18" customHeight="1">
      <c r="A51" s="107">
        <v>7.1</v>
      </c>
      <c r="B51" s="135" t="s">
        <v>98</v>
      </c>
      <c r="C51" s="6">
        <v>30.5</v>
      </c>
      <c r="D51" s="270">
        <v>24.5</v>
      </c>
      <c r="E51" s="238">
        <f t="shared" si="0"/>
        <v>-6</v>
      </c>
      <c r="F51" s="176" t="s">
        <v>183</v>
      </c>
    </row>
    <row r="52" spans="1:12" s="28" customFormat="1" ht="18.75" customHeight="1">
      <c r="A52" s="136">
        <v>8</v>
      </c>
      <c r="B52" s="133" t="s">
        <v>100</v>
      </c>
      <c r="C52" s="185">
        <f>SUM(C53:C57)</f>
        <v>636.1</v>
      </c>
      <c r="D52" s="185">
        <f>SUM(D53:D57)</f>
        <v>629.2</v>
      </c>
      <c r="E52" s="185">
        <f t="shared" si="0"/>
        <v>-6.899999999999977</v>
      </c>
      <c r="F52" s="176"/>
      <c r="G52" s="30"/>
      <c r="H52" s="30"/>
      <c r="I52" s="30"/>
      <c r="J52" s="30"/>
      <c r="K52" s="30"/>
      <c r="L52" s="30"/>
    </row>
    <row r="53" spans="1:6" ht="18.75" customHeight="1">
      <c r="A53" s="107">
        <v>8.1</v>
      </c>
      <c r="B53" s="135" t="s">
        <v>111</v>
      </c>
      <c r="C53" s="6">
        <v>230</v>
      </c>
      <c r="D53" s="270">
        <v>229.7</v>
      </c>
      <c r="E53" s="238">
        <f t="shared" si="0"/>
        <v>-0.30000000000001137</v>
      </c>
      <c r="F53" s="176" t="s">
        <v>116</v>
      </c>
    </row>
    <row r="54" spans="1:8" ht="23.25" customHeight="1">
      <c r="A54" s="107">
        <v>8.2</v>
      </c>
      <c r="B54" s="135" t="s">
        <v>110</v>
      </c>
      <c r="C54" s="6">
        <v>406.1</v>
      </c>
      <c r="D54" s="277">
        <v>399.5</v>
      </c>
      <c r="E54" s="238">
        <f t="shared" si="0"/>
        <v>-6.600000000000023</v>
      </c>
      <c r="F54" s="38" t="s">
        <v>108</v>
      </c>
      <c r="H54" s="273"/>
    </row>
    <row r="55" spans="1:6" ht="26.25" customHeight="1" hidden="1">
      <c r="A55" s="107">
        <v>11.3</v>
      </c>
      <c r="B55" s="135" t="s">
        <v>112</v>
      </c>
      <c r="C55" s="6"/>
      <c r="D55" s="270"/>
      <c r="E55" s="238">
        <f t="shared" si="0"/>
        <v>0</v>
      </c>
      <c r="F55" s="176" t="s">
        <v>109</v>
      </c>
    </row>
    <row r="56" spans="1:6" ht="26.25" customHeight="1" hidden="1">
      <c r="A56" s="107">
        <v>11.4</v>
      </c>
      <c r="B56" s="135" t="s">
        <v>113</v>
      </c>
      <c r="C56" s="6"/>
      <c r="D56" s="270"/>
      <c r="E56" s="238">
        <f t="shared" si="0"/>
        <v>0</v>
      </c>
      <c r="F56" s="177"/>
    </row>
    <row r="57" spans="1:6" ht="0.75" customHeight="1" hidden="1">
      <c r="A57" s="107">
        <v>11.5</v>
      </c>
      <c r="B57" s="134" t="s">
        <v>114</v>
      </c>
      <c r="C57" s="6"/>
      <c r="D57" s="270"/>
      <c r="E57" s="238">
        <f>+D57-C57</f>
        <v>0</v>
      </c>
      <c r="F57" s="176" t="s">
        <v>117</v>
      </c>
    </row>
    <row r="58" spans="1:12" s="114" customFormat="1" ht="26.25" customHeight="1" hidden="1">
      <c r="A58" s="113">
        <v>5</v>
      </c>
      <c r="B58" s="275" t="s">
        <v>147</v>
      </c>
      <c r="C58" s="193">
        <v>0</v>
      </c>
      <c r="D58" s="202">
        <v>0</v>
      </c>
      <c r="E58" s="111">
        <f>+D58-C58</f>
        <v>0</v>
      </c>
      <c r="F58" s="155" t="s">
        <v>188</v>
      </c>
      <c r="G58" s="22"/>
      <c r="H58" s="19"/>
      <c r="I58" s="30"/>
      <c r="J58" s="29"/>
      <c r="K58" s="29"/>
      <c r="L58" s="29"/>
    </row>
    <row r="59" spans="1:12" s="34" customFormat="1" ht="26.25" customHeight="1" hidden="1">
      <c r="A59" s="113">
        <v>9</v>
      </c>
      <c r="B59" s="137" t="s">
        <v>158</v>
      </c>
      <c r="C59" s="184">
        <f>SUM(C60:C62)</f>
        <v>0</v>
      </c>
      <c r="D59" s="184">
        <f>SUM(D60:D62)</f>
        <v>0</v>
      </c>
      <c r="E59" s="184">
        <f t="shared" si="0"/>
        <v>0</v>
      </c>
      <c r="F59" s="41"/>
      <c r="G59" s="29"/>
      <c r="H59" s="29"/>
      <c r="I59" s="29"/>
      <c r="J59" s="29"/>
      <c r="K59" s="29"/>
      <c r="L59" s="29"/>
    </row>
    <row r="60" spans="1:5" ht="26.25" customHeight="1" hidden="1">
      <c r="A60" s="6">
        <v>9.1</v>
      </c>
      <c r="B60" s="138" t="s">
        <v>159</v>
      </c>
      <c r="C60" s="6"/>
      <c r="D60" s="270">
        <v>0</v>
      </c>
      <c r="E60" s="238">
        <f t="shared" si="0"/>
        <v>0</v>
      </c>
    </row>
    <row r="61" spans="1:5" ht="26.25" customHeight="1" hidden="1">
      <c r="A61" s="6">
        <v>9.2</v>
      </c>
      <c r="B61" s="138" t="s">
        <v>160</v>
      </c>
      <c r="C61" s="6"/>
      <c r="D61" s="270">
        <v>0</v>
      </c>
      <c r="E61" s="238">
        <f t="shared" si="0"/>
        <v>0</v>
      </c>
    </row>
    <row r="62" spans="1:7" ht="26.25" customHeight="1" hidden="1">
      <c r="A62" s="6">
        <v>9.1</v>
      </c>
      <c r="B62" s="138" t="s">
        <v>128</v>
      </c>
      <c r="C62" s="6"/>
      <c r="D62" s="294"/>
      <c r="E62" s="238">
        <f t="shared" si="0"/>
        <v>0</v>
      </c>
      <c r="F62" s="176" t="s">
        <v>142</v>
      </c>
      <c r="G62" s="30">
        <v>0</v>
      </c>
    </row>
    <row r="63" spans="1:12" s="34" customFormat="1" ht="26.25" customHeight="1">
      <c r="A63" s="110">
        <v>9</v>
      </c>
      <c r="B63" s="122" t="s">
        <v>157</v>
      </c>
      <c r="C63" s="184">
        <f>SUM(C64:C66)</f>
        <v>298.9</v>
      </c>
      <c r="D63" s="184">
        <f>SUM(D64:D66)</f>
        <v>298.9</v>
      </c>
      <c r="E63" s="184">
        <f>+D63-C63</f>
        <v>0</v>
      </c>
      <c r="F63" s="176"/>
      <c r="G63" s="29"/>
      <c r="H63" s="29"/>
      <c r="I63" s="274"/>
      <c r="J63" s="29"/>
      <c r="K63" s="29"/>
      <c r="L63" s="29"/>
    </row>
    <row r="64" spans="1:6" ht="16.5" customHeight="1">
      <c r="A64" s="107">
        <v>9.1</v>
      </c>
      <c r="B64" s="13" t="s">
        <v>129</v>
      </c>
      <c r="C64" s="6">
        <v>242.4</v>
      </c>
      <c r="D64" s="270">
        <v>242.4</v>
      </c>
      <c r="E64" s="238">
        <f t="shared" si="0"/>
        <v>0</v>
      </c>
      <c r="F64" s="145" t="s">
        <v>187</v>
      </c>
    </row>
    <row r="65" spans="1:6" ht="27" customHeight="1" hidden="1">
      <c r="A65" s="107">
        <v>10.2</v>
      </c>
      <c r="B65" s="237" t="s">
        <v>174</v>
      </c>
      <c r="C65" s="6"/>
      <c r="D65" s="277"/>
      <c r="E65" s="238">
        <f>+D65-C65</f>
        <v>0</v>
      </c>
      <c r="F65" s="171" t="s">
        <v>115</v>
      </c>
    </row>
    <row r="66" spans="1:6" ht="20.25" customHeight="1">
      <c r="A66" s="107">
        <v>9.2</v>
      </c>
      <c r="B66" s="13" t="s">
        <v>130</v>
      </c>
      <c r="C66" s="6">
        <v>56.5</v>
      </c>
      <c r="D66" s="277">
        <v>56.5</v>
      </c>
      <c r="E66" s="238">
        <f t="shared" si="0"/>
        <v>0</v>
      </c>
      <c r="F66" s="145" t="s">
        <v>184</v>
      </c>
    </row>
    <row r="67" spans="1:12" s="34" customFormat="1" ht="21" customHeight="1">
      <c r="A67" s="110">
        <v>10</v>
      </c>
      <c r="B67" s="122" t="s">
        <v>156</v>
      </c>
      <c r="C67" s="296">
        <v>105</v>
      </c>
      <c r="D67" s="294">
        <v>105</v>
      </c>
      <c r="E67" s="184">
        <f t="shared" si="0"/>
        <v>0</v>
      </c>
      <c r="F67" s="41"/>
      <c r="H67" s="29"/>
      <c r="I67" s="29" t="s">
        <v>349</v>
      </c>
      <c r="J67" s="29"/>
      <c r="K67" s="29"/>
      <c r="L67" s="29"/>
    </row>
    <row r="68" spans="1:12" s="25" customFormat="1" ht="0.75" customHeight="1">
      <c r="A68" s="17" t="s">
        <v>23</v>
      </c>
      <c r="B68" s="27" t="s">
        <v>175</v>
      </c>
      <c r="C68" s="183">
        <f>C69+C79+C82</f>
        <v>0</v>
      </c>
      <c r="D68" s="183">
        <f>D69+D79+D82</f>
        <v>0</v>
      </c>
      <c r="E68" s="183">
        <f t="shared" si="0"/>
        <v>0</v>
      </c>
      <c r="F68" s="38"/>
      <c r="G68" s="18"/>
      <c r="H68" s="18"/>
      <c r="I68" s="18"/>
      <c r="J68" s="18"/>
      <c r="K68" s="18"/>
      <c r="L68" s="18"/>
    </row>
    <row r="69" spans="1:12" s="34" customFormat="1" ht="23.25" customHeight="1" hidden="1">
      <c r="A69" s="110">
        <v>1</v>
      </c>
      <c r="B69" s="112" t="s">
        <v>41</v>
      </c>
      <c r="C69" s="184">
        <f>SUM(C70,C77:C78)</f>
        <v>0</v>
      </c>
      <c r="D69" s="184">
        <f>SUM(D70,D77:D78)</f>
        <v>0</v>
      </c>
      <c r="E69" s="184">
        <f t="shared" si="0"/>
        <v>0</v>
      </c>
      <c r="F69" s="41"/>
      <c r="G69" s="29"/>
      <c r="H69" s="29"/>
      <c r="I69" s="29"/>
      <c r="J69" s="29"/>
      <c r="K69" s="29"/>
      <c r="L69" s="29"/>
    </row>
    <row r="70" spans="1:12" s="34" customFormat="1" ht="21.75" customHeight="1" hidden="1">
      <c r="A70" s="110" t="s">
        <v>135</v>
      </c>
      <c r="B70" s="112" t="s">
        <v>141</v>
      </c>
      <c r="C70" s="111">
        <f>SUM(C71:C76)</f>
        <v>0</v>
      </c>
      <c r="D70" s="184">
        <f>SUM(D71:D76)</f>
        <v>0</v>
      </c>
      <c r="E70" s="184">
        <f t="shared" si="0"/>
        <v>0</v>
      </c>
      <c r="F70" s="41"/>
      <c r="G70" s="29"/>
      <c r="H70" s="29"/>
      <c r="I70" s="29"/>
      <c r="J70" s="29"/>
      <c r="K70" s="29"/>
      <c r="L70" s="29"/>
    </row>
    <row r="71" spans="1:12" s="28" customFormat="1" ht="1.5" customHeight="1" hidden="1">
      <c r="A71" s="7">
        <v>1.1</v>
      </c>
      <c r="B71" s="109" t="s">
        <v>21</v>
      </c>
      <c r="C71" s="6"/>
      <c r="D71" s="270"/>
      <c r="E71" s="238">
        <f aca="true" t="shared" si="1" ref="E71:E86">+D71-C71</f>
        <v>0</v>
      </c>
      <c r="F71" s="40"/>
      <c r="G71" s="30"/>
      <c r="H71" s="30"/>
      <c r="I71" s="30"/>
      <c r="J71" s="30"/>
      <c r="K71" s="30"/>
      <c r="L71" s="30"/>
    </row>
    <row r="72" spans="1:12" s="28" customFormat="1" ht="21.75" customHeight="1" hidden="1">
      <c r="A72" s="7">
        <v>1.2</v>
      </c>
      <c r="B72" s="109" t="s">
        <v>38</v>
      </c>
      <c r="C72" s="6"/>
      <c r="D72" s="270"/>
      <c r="E72" s="238">
        <f t="shared" si="1"/>
        <v>0</v>
      </c>
      <c r="F72" s="40"/>
      <c r="G72" s="30"/>
      <c r="H72" s="30"/>
      <c r="I72" s="30"/>
      <c r="J72" s="30"/>
      <c r="K72" s="30"/>
      <c r="L72" s="30"/>
    </row>
    <row r="73" spans="1:12" s="28" customFormat="1" ht="21" customHeight="1" hidden="1">
      <c r="A73" s="7">
        <v>1.3</v>
      </c>
      <c r="B73" s="109" t="s">
        <v>39</v>
      </c>
      <c r="C73" s="6"/>
      <c r="D73" s="270"/>
      <c r="E73" s="238">
        <f t="shared" si="1"/>
        <v>0</v>
      </c>
      <c r="F73" s="40"/>
      <c r="G73" s="30"/>
      <c r="H73" s="30"/>
      <c r="I73" s="30"/>
      <c r="J73" s="30"/>
      <c r="K73" s="30"/>
      <c r="L73" s="30"/>
    </row>
    <row r="74" spans="1:12" s="28" customFormat="1" ht="21" customHeight="1" hidden="1">
      <c r="A74" s="7">
        <v>1.4</v>
      </c>
      <c r="B74" s="109" t="s">
        <v>40</v>
      </c>
      <c r="C74" s="6"/>
      <c r="D74" s="270"/>
      <c r="E74" s="238">
        <f t="shared" si="1"/>
        <v>0</v>
      </c>
      <c r="F74" s="40"/>
      <c r="G74" s="30"/>
      <c r="H74" s="30"/>
      <c r="I74" s="30"/>
      <c r="J74" s="30"/>
      <c r="K74" s="30"/>
      <c r="L74" s="30"/>
    </row>
    <row r="75" spans="1:12" s="28" customFormat="1" ht="22.5" customHeight="1" hidden="1">
      <c r="A75" s="7">
        <v>1.5</v>
      </c>
      <c r="B75" s="109" t="s">
        <v>26</v>
      </c>
      <c r="C75" s="6"/>
      <c r="D75" s="270"/>
      <c r="E75" s="238">
        <f t="shared" si="1"/>
        <v>0</v>
      </c>
      <c r="F75" s="40"/>
      <c r="G75" s="30"/>
      <c r="H75" s="30"/>
      <c r="I75" s="30"/>
      <c r="J75" s="30"/>
      <c r="K75" s="30"/>
      <c r="L75" s="30"/>
    </row>
    <row r="76" spans="1:12" s="28" customFormat="1" ht="27" customHeight="1" hidden="1">
      <c r="A76" s="7">
        <v>1.6</v>
      </c>
      <c r="B76" s="109" t="s">
        <v>27</v>
      </c>
      <c r="C76" s="6"/>
      <c r="D76" s="270"/>
      <c r="E76" s="238">
        <f t="shared" si="1"/>
        <v>0</v>
      </c>
      <c r="F76" s="40"/>
      <c r="G76" s="30"/>
      <c r="H76" s="30"/>
      <c r="I76" s="30"/>
      <c r="J76" s="30"/>
      <c r="K76" s="30"/>
      <c r="L76" s="30"/>
    </row>
    <row r="77" spans="1:12" s="34" customFormat="1" ht="0.75" customHeight="1" hidden="1">
      <c r="A77" s="110" t="s">
        <v>136</v>
      </c>
      <c r="B77" s="112" t="s">
        <v>134</v>
      </c>
      <c r="C77" s="111"/>
      <c r="D77" s="270"/>
      <c r="E77" s="184">
        <f>+D77-C77</f>
        <v>0</v>
      </c>
      <c r="F77" s="108" t="s">
        <v>139</v>
      </c>
      <c r="G77" s="29"/>
      <c r="H77" s="29"/>
      <c r="I77" s="29"/>
      <c r="J77" s="29"/>
      <c r="K77" s="29"/>
      <c r="L77" s="29"/>
    </row>
    <row r="78" spans="1:12" s="34" customFormat="1" ht="28.5" customHeight="1" hidden="1">
      <c r="A78" s="110" t="s">
        <v>137</v>
      </c>
      <c r="B78" s="112" t="s">
        <v>138</v>
      </c>
      <c r="C78" s="111"/>
      <c r="D78" s="270"/>
      <c r="E78" s="184">
        <f t="shared" si="1"/>
        <v>0</v>
      </c>
      <c r="F78" s="176" t="s">
        <v>179</v>
      </c>
      <c r="G78" s="29"/>
      <c r="H78" s="29"/>
      <c r="I78" s="29"/>
      <c r="J78" s="29"/>
      <c r="K78" s="29"/>
      <c r="L78" s="29"/>
    </row>
    <row r="79" spans="1:12" s="34" customFormat="1" ht="28.5" customHeight="1" hidden="1">
      <c r="A79" s="110">
        <v>2</v>
      </c>
      <c r="B79" s="112" t="s">
        <v>42</v>
      </c>
      <c r="C79" s="184">
        <f>SUM(C80:C81)</f>
        <v>0</v>
      </c>
      <c r="D79" s="184">
        <f>SUM(D80:D81)</f>
        <v>0</v>
      </c>
      <c r="E79" s="184">
        <f t="shared" si="1"/>
        <v>0</v>
      </c>
      <c r="F79" s="41"/>
      <c r="G79" s="29"/>
      <c r="H79" s="29"/>
      <c r="I79" s="29"/>
      <c r="J79" s="29"/>
      <c r="K79" s="29"/>
      <c r="L79" s="29"/>
    </row>
    <row r="80" spans="1:12" s="28" customFormat="1" ht="0.75" customHeight="1" hidden="1">
      <c r="A80" s="7">
        <v>2.1</v>
      </c>
      <c r="B80" s="109" t="s">
        <v>25</v>
      </c>
      <c r="C80" s="6"/>
      <c r="D80" s="270"/>
      <c r="E80" s="238">
        <f t="shared" si="1"/>
        <v>0</v>
      </c>
      <c r="F80" s="40"/>
      <c r="G80" s="30"/>
      <c r="H80" s="30"/>
      <c r="I80" s="30"/>
      <c r="J80" s="30"/>
      <c r="K80" s="30"/>
      <c r="L80" s="30"/>
    </row>
    <row r="81" spans="1:12" s="28" customFormat="1" ht="27.75" customHeight="1" hidden="1">
      <c r="A81" s="7">
        <v>2.2</v>
      </c>
      <c r="B81" s="181" t="s">
        <v>24</v>
      </c>
      <c r="C81" s="6"/>
      <c r="D81" s="270"/>
      <c r="E81" s="238">
        <f t="shared" si="1"/>
        <v>0</v>
      </c>
      <c r="F81" s="40"/>
      <c r="G81" s="30"/>
      <c r="H81" s="30"/>
      <c r="I81" s="30"/>
      <c r="J81" s="30"/>
      <c r="K81" s="30"/>
      <c r="L81" s="30"/>
    </row>
    <row r="82" spans="1:12" s="23" customFormat="1" ht="27" customHeight="1" hidden="1">
      <c r="A82" s="110">
        <v>3</v>
      </c>
      <c r="B82" s="112" t="s">
        <v>140</v>
      </c>
      <c r="C82" s="111"/>
      <c r="D82" s="270"/>
      <c r="E82" s="184">
        <f t="shared" si="1"/>
        <v>0</v>
      </c>
      <c r="F82" s="50"/>
      <c r="G82" s="45"/>
      <c r="H82" s="45"/>
      <c r="I82" s="45"/>
      <c r="J82" s="45"/>
      <c r="K82" s="45"/>
      <c r="L82" s="45"/>
    </row>
    <row r="83" spans="1:12" s="25" customFormat="1" ht="39" customHeight="1">
      <c r="A83" s="17" t="s">
        <v>23</v>
      </c>
      <c r="B83" s="27" t="s">
        <v>143</v>
      </c>
      <c r="C83" s="183">
        <f>SUM(C84:C85)</f>
        <v>504</v>
      </c>
      <c r="D83" s="183">
        <f>SUM(D84:D85)</f>
        <v>456.5</v>
      </c>
      <c r="E83" s="183">
        <f t="shared" si="1"/>
        <v>-47.5</v>
      </c>
      <c r="F83" s="38"/>
      <c r="G83" s="18"/>
      <c r="H83" s="18"/>
      <c r="I83" s="18"/>
      <c r="J83" s="18"/>
      <c r="K83" s="18"/>
      <c r="L83" s="18"/>
    </row>
    <row r="84" spans="1:12" s="28" customFormat="1" ht="17.25" customHeight="1" hidden="1">
      <c r="A84" s="7">
        <v>1</v>
      </c>
      <c r="B84" s="118" t="s">
        <v>237</v>
      </c>
      <c r="C84" s="6">
        <v>0</v>
      </c>
      <c r="D84" s="270">
        <v>0</v>
      </c>
      <c r="E84" s="6">
        <f t="shared" si="1"/>
        <v>0</v>
      </c>
      <c r="F84" s="119"/>
      <c r="G84" s="30"/>
      <c r="H84" s="30"/>
      <c r="I84" s="30"/>
      <c r="J84" s="30"/>
      <c r="K84" s="30"/>
      <c r="L84" s="30"/>
    </row>
    <row r="85" spans="1:12" s="28" customFormat="1" ht="19.5" customHeight="1">
      <c r="A85" s="7">
        <v>1</v>
      </c>
      <c r="B85" s="118" t="s">
        <v>205</v>
      </c>
      <c r="C85" s="6">
        <v>504</v>
      </c>
      <c r="D85" s="270">
        <v>456.5</v>
      </c>
      <c r="E85" s="6">
        <f t="shared" si="1"/>
        <v>-47.5</v>
      </c>
      <c r="F85" s="119"/>
      <c r="G85" s="30"/>
      <c r="H85" s="30"/>
      <c r="I85" s="30"/>
      <c r="J85" s="30"/>
      <c r="K85" s="30"/>
      <c r="L85" s="30"/>
    </row>
    <row r="86" spans="1:12" s="35" customFormat="1" ht="37.5" customHeight="1">
      <c r="A86" s="175" t="s">
        <v>15</v>
      </c>
      <c r="B86" s="27" t="s">
        <v>16</v>
      </c>
      <c r="C86" s="278">
        <f>C6+C7-C22</f>
        <v>980.3000000000175</v>
      </c>
      <c r="D86" s="182">
        <f>D6+D7-D22</f>
        <v>2789.8000000000175</v>
      </c>
      <c r="E86" s="182">
        <f t="shared" si="1"/>
        <v>1809.5</v>
      </c>
      <c r="F86" s="116"/>
      <c r="G86" s="117">
        <v>2789.8</v>
      </c>
      <c r="H86" s="297">
        <f>+D86-G86</f>
        <v>1.7280399333685637E-11</v>
      </c>
      <c r="I86" s="117"/>
      <c r="J86" s="117"/>
      <c r="K86" s="117"/>
      <c r="L86" s="117"/>
    </row>
    <row r="87" spans="1:12" s="25" customFormat="1" ht="0.75" customHeight="1" hidden="1">
      <c r="A87" s="178"/>
      <c r="B87" s="178"/>
      <c r="F87" s="38"/>
      <c r="G87" s="18"/>
      <c r="H87" s="18"/>
      <c r="I87" s="18"/>
      <c r="J87" s="18"/>
      <c r="K87" s="18"/>
      <c r="L87" s="18"/>
    </row>
    <row r="88" spans="2:12" s="3" customFormat="1" ht="16.5">
      <c r="B88" s="169" t="s">
        <v>1</v>
      </c>
      <c r="C88" s="303" t="s">
        <v>209</v>
      </c>
      <c r="D88" s="303"/>
      <c r="F88" s="38"/>
      <c r="G88" s="18"/>
      <c r="H88" s="18"/>
      <c r="I88" s="18"/>
      <c r="J88" s="18"/>
      <c r="K88" s="18"/>
      <c r="L88" s="18"/>
    </row>
    <row r="89" spans="1:12" s="2" customFormat="1" ht="13.5" customHeight="1">
      <c r="A89" s="3"/>
      <c r="B89" s="3" t="s">
        <v>3</v>
      </c>
      <c r="C89" s="304" t="s">
        <v>4</v>
      </c>
      <c r="D89" s="304"/>
      <c r="F89" s="40"/>
      <c r="G89" s="30"/>
      <c r="H89" s="30"/>
      <c r="I89" s="30"/>
      <c r="J89" s="30"/>
      <c r="K89" s="30"/>
      <c r="L89" s="30"/>
    </row>
    <row r="90" spans="1:12" s="2" customFormat="1" ht="5.25" customHeight="1">
      <c r="A90" s="3"/>
      <c r="B90" s="3"/>
      <c r="C90" s="179"/>
      <c r="D90" s="179"/>
      <c r="F90" s="40"/>
      <c r="G90" s="30"/>
      <c r="H90" s="30"/>
      <c r="I90" s="30"/>
      <c r="J90" s="30"/>
      <c r="K90" s="30"/>
      <c r="L90" s="30"/>
    </row>
    <row r="91" spans="2:12" s="2" customFormat="1" ht="16.5">
      <c r="B91" s="187" t="s">
        <v>5</v>
      </c>
      <c r="C91" s="303" t="s">
        <v>210</v>
      </c>
      <c r="D91" s="303"/>
      <c r="F91" s="40"/>
      <c r="G91" s="30"/>
      <c r="H91" s="30"/>
      <c r="I91" s="30"/>
      <c r="J91" s="30"/>
      <c r="K91" s="30"/>
      <c r="L91" s="30"/>
    </row>
    <row r="92" spans="3:12" s="2" customFormat="1" ht="12" customHeight="1">
      <c r="C92" s="304" t="s">
        <v>4</v>
      </c>
      <c r="D92" s="304"/>
      <c r="F92" s="40"/>
      <c r="G92" s="30"/>
      <c r="H92" s="30"/>
      <c r="I92" s="30"/>
      <c r="J92" s="30"/>
      <c r="K92" s="30"/>
      <c r="L92" s="30"/>
    </row>
    <row r="93" spans="2:12" s="2" customFormat="1" ht="13.5">
      <c r="B93" s="188" t="s">
        <v>0</v>
      </c>
      <c r="F93" s="40"/>
      <c r="G93" s="30"/>
      <c r="H93" s="30"/>
      <c r="I93" s="30"/>
      <c r="J93" s="30"/>
      <c r="K93" s="30"/>
      <c r="L93" s="30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88:D88"/>
    <mergeCell ref="C89:D89"/>
    <mergeCell ref="C91:D91"/>
    <mergeCell ref="C92:D92"/>
    <mergeCell ref="A1:E1"/>
    <mergeCell ref="A2:E2"/>
    <mergeCell ref="A3:E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3" r:id="rId1"/>
  <ignoredErrors>
    <ignoredError sqref="C83:E83 C68:E69 C40:E40 C26:E26 D86:E86 D59:E59 E6:E25 C29:E29 E27:E28 E30:E39 C49:E49 E41:E48 C52:E52 E50:E51 E53:E56 E66:E67 E70:E82 E84:E85 E60:E62 E64" unlockedFormula="1"/>
    <ignoredError sqref="C79:D79 C32:D32" formulaRange="1" unlockedFormula="1"/>
    <ignoredError sqref="C7:D7 C15:D15 C9:D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84"/>
  <sheetViews>
    <sheetView view="pageBreakPreview" zoomScaleSheetLayoutView="100" zoomScalePageLayoutView="0" workbookViewId="0" topLeftCell="A2">
      <selection activeCell="H40" sqref="H40"/>
    </sheetView>
  </sheetViews>
  <sheetFormatPr defaultColWidth="9.140625" defaultRowHeight="12.75"/>
  <cols>
    <col min="1" max="1" width="4.8515625" style="51" customWidth="1"/>
    <col min="2" max="2" width="38.7109375" style="1" customWidth="1"/>
    <col min="3" max="3" width="29.7109375" style="1" customWidth="1"/>
    <col min="4" max="4" width="13.7109375" style="1" customWidth="1"/>
    <col min="5" max="5" width="18.00390625" style="1" customWidth="1"/>
    <col min="6" max="6" width="15.57421875" style="8" bestFit="1" customWidth="1"/>
    <col min="7" max="22" width="9.140625" style="8" customWidth="1"/>
    <col min="23" max="16384" width="9.140625" style="1" customWidth="1"/>
  </cols>
  <sheetData>
    <row r="1" spans="1:22" s="55" customFormat="1" ht="22.5" customHeight="1">
      <c r="A1" s="312" t="s">
        <v>28</v>
      </c>
      <c r="B1" s="312"/>
      <c r="C1" s="312"/>
      <c r="D1" s="312"/>
      <c r="E1" s="312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56" customFormat="1" ht="33" customHeight="1">
      <c r="A2" s="314" t="s">
        <v>217</v>
      </c>
      <c r="B2" s="315"/>
      <c r="C2" s="315"/>
      <c r="D2" s="315"/>
      <c r="E2" s="31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56" customFormat="1" ht="24" customHeight="1">
      <c r="A3" s="313" t="s">
        <v>47</v>
      </c>
      <c r="B3" s="313"/>
      <c r="C3" s="313"/>
      <c r="D3" s="313"/>
      <c r="E3" s="31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60" customFormat="1" ht="16.5" customHeight="1">
      <c r="A4" s="316" t="s">
        <v>246</v>
      </c>
      <c r="B4" s="316"/>
      <c r="C4" s="316"/>
      <c r="D4" s="316"/>
      <c r="E4" s="316"/>
      <c r="F4" s="57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5" ht="13.5" customHeight="1">
      <c r="A5" s="61"/>
      <c r="B5" s="62"/>
      <c r="C5" s="62"/>
      <c r="D5" s="63"/>
      <c r="E5" s="63" t="s">
        <v>48</v>
      </c>
    </row>
    <row r="6" spans="1:22" s="68" customFormat="1" ht="56.25" customHeight="1">
      <c r="A6" s="64" t="s">
        <v>2</v>
      </c>
      <c r="B6" s="65" t="s">
        <v>167</v>
      </c>
      <c r="C6" s="64" t="s">
        <v>49</v>
      </c>
      <c r="D6" s="64" t="s">
        <v>50</v>
      </c>
      <c r="E6" s="66" t="s">
        <v>51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s="52" customFormat="1" ht="21.75" customHeight="1">
      <c r="A7" s="309" t="s">
        <v>52</v>
      </c>
      <c r="B7" s="310"/>
      <c r="C7" s="310"/>
      <c r="D7" s="310"/>
      <c r="E7" s="3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73" customFormat="1" ht="21" customHeight="1">
      <c r="A8" s="69">
        <v>1</v>
      </c>
      <c r="B8" s="70" t="s">
        <v>53</v>
      </c>
      <c r="C8" s="69"/>
      <c r="D8" s="71">
        <f>SUM(D9:D29)</f>
        <v>230.29999999999998</v>
      </c>
      <c r="E8" s="72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5" ht="27" customHeight="1" hidden="1">
      <c r="A9" s="74">
        <v>1.1</v>
      </c>
      <c r="B9" s="75" t="s">
        <v>56</v>
      </c>
      <c r="C9" s="74" t="s">
        <v>57</v>
      </c>
      <c r="D9" s="14"/>
      <c r="E9" s="14"/>
    </row>
    <row r="10" spans="1:5" ht="29.25" customHeight="1" hidden="1">
      <c r="A10" s="74">
        <v>1.1</v>
      </c>
      <c r="B10" s="75" t="s">
        <v>54</v>
      </c>
      <c r="C10" s="74" t="s">
        <v>55</v>
      </c>
      <c r="D10" s="14">
        <v>0</v>
      </c>
      <c r="E10" s="14" t="s">
        <v>228</v>
      </c>
    </row>
    <row r="11" spans="1:5" ht="0.75" customHeight="1">
      <c r="A11" s="74">
        <v>1.3</v>
      </c>
      <c r="B11" s="75" t="s">
        <v>58</v>
      </c>
      <c r="C11" s="74" t="s">
        <v>59</v>
      </c>
      <c r="D11" s="14"/>
      <c r="E11" s="14"/>
    </row>
    <row r="12" spans="1:5" ht="27" customHeight="1" hidden="1">
      <c r="A12" s="74">
        <v>1.4</v>
      </c>
      <c r="B12" s="76" t="s">
        <v>185</v>
      </c>
      <c r="C12" s="244" t="s">
        <v>129</v>
      </c>
      <c r="D12" s="14"/>
      <c r="E12" s="14"/>
    </row>
    <row r="13" spans="1:5" ht="27.75" customHeight="1" hidden="1">
      <c r="A13" s="74">
        <v>1.5</v>
      </c>
      <c r="B13" s="76"/>
      <c r="C13" s="74" t="s">
        <v>186</v>
      </c>
      <c r="D13" s="14"/>
      <c r="E13" s="14"/>
    </row>
    <row r="14" spans="1:5" ht="0.75" customHeight="1">
      <c r="A14" s="74">
        <v>1.2</v>
      </c>
      <c r="B14" s="75" t="s">
        <v>60</v>
      </c>
      <c r="C14" s="74" t="s">
        <v>61</v>
      </c>
      <c r="D14" s="14">
        <v>0</v>
      </c>
      <c r="E14" s="14" t="s">
        <v>228</v>
      </c>
    </row>
    <row r="15" spans="1:5" ht="0.75" customHeight="1">
      <c r="A15" s="74">
        <v>1.7</v>
      </c>
      <c r="B15" s="76"/>
      <c r="C15" s="74" t="s">
        <v>207</v>
      </c>
      <c r="D15" s="14"/>
      <c r="E15" s="14"/>
    </row>
    <row r="16" spans="1:5" ht="30" customHeight="1" hidden="1">
      <c r="A16" s="74">
        <v>1.8</v>
      </c>
      <c r="B16" s="76"/>
      <c r="C16" s="77"/>
      <c r="D16" s="14"/>
      <c r="E16" s="14"/>
    </row>
    <row r="17" spans="1:5" ht="27.75" customHeight="1" hidden="1">
      <c r="A17" s="74">
        <v>1.9</v>
      </c>
      <c r="B17" s="76"/>
      <c r="C17" s="77"/>
      <c r="D17" s="14"/>
      <c r="E17" s="14"/>
    </row>
    <row r="18" spans="1:5" ht="26.25" customHeight="1" hidden="1">
      <c r="A18" s="78">
        <v>2</v>
      </c>
      <c r="B18" s="76"/>
      <c r="C18" s="77"/>
      <c r="D18" s="14"/>
      <c r="E18" s="14"/>
    </row>
    <row r="19" spans="1:5" ht="24.75" customHeight="1" hidden="1">
      <c r="A19" s="74">
        <v>2.1</v>
      </c>
      <c r="B19" s="76"/>
      <c r="C19" s="77"/>
      <c r="D19" s="14"/>
      <c r="E19" s="14"/>
    </row>
    <row r="20" spans="1:5" ht="33" customHeight="1" hidden="1">
      <c r="A20" s="74">
        <v>2.2</v>
      </c>
      <c r="B20" s="76"/>
      <c r="C20" s="77"/>
      <c r="D20" s="14"/>
      <c r="E20" s="14"/>
    </row>
    <row r="21" spans="1:5" ht="24.75" customHeight="1" hidden="1">
      <c r="A21" s="74">
        <v>2.3</v>
      </c>
      <c r="B21" s="76"/>
      <c r="C21" s="77"/>
      <c r="D21" s="14"/>
      <c r="E21" s="14"/>
    </row>
    <row r="22" spans="1:5" ht="27.75" customHeight="1" hidden="1">
      <c r="A22" s="74">
        <v>2.4</v>
      </c>
      <c r="B22" s="76"/>
      <c r="C22" s="77"/>
      <c r="D22" s="14"/>
      <c r="E22" s="14"/>
    </row>
    <row r="23" spans="1:5" ht="26.25" customHeight="1">
      <c r="A23" s="74">
        <v>1.1</v>
      </c>
      <c r="B23" s="76" t="s">
        <v>221</v>
      </c>
      <c r="C23" s="74" t="s">
        <v>14</v>
      </c>
      <c r="D23" s="14">
        <v>38.1</v>
      </c>
      <c r="E23" s="14" t="s">
        <v>239</v>
      </c>
    </row>
    <row r="24" spans="1:5" ht="0.75" customHeight="1" hidden="1">
      <c r="A24" s="74">
        <v>2.6</v>
      </c>
      <c r="B24" s="76" t="s">
        <v>64</v>
      </c>
      <c r="C24" s="74" t="s">
        <v>18</v>
      </c>
      <c r="D24" s="14"/>
      <c r="E24" s="14"/>
    </row>
    <row r="25" spans="1:5" ht="20.25" customHeight="1">
      <c r="A25" s="74">
        <v>1.2</v>
      </c>
      <c r="B25" s="76" t="s">
        <v>221</v>
      </c>
      <c r="C25" s="74" t="s">
        <v>65</v>
      </c>
      <c r="D25" s="14">
        <v>192.2</v>
      </c>
      <c r="E25" s="14" t="s">
        <v>220</v>
      </c>
    </row>
    <row r="26" spans="1:5" ht="21.75" customHeight="1" hidden="1">
      <c r="A26" s="74">
        <v>2.8</v>
      </c>
      <c r="B26" s="76" t="s">
        <v>64</v>
      </c>
      <c r="C26" s="74" t="s">
        <v>66</v>
      </c>
      <c r="D26" s="14"/>
      <c r="E26" s="14"/>
    </row>
    <row r="27" spans="1:5" ht="21.75" customHeight="1" hidden="1">
      <c r="A27" s="74">
        <v>1.3</v>
      </c>
      <c r="B27" s="75" t="s">
        <v>67</v>
      </c>
      <c r="C27" s="74" t="s">
        <v>68</v>
      </c>
      <c r="D27" s="14"/>
      <c r="E27" s="14" t="s">
        <v>220</v>
      </c>
    </row>
    <row r="28" spans="1:5" ht="24" customHeight="1" hidden="1">
      <c r="A28" s="243">
        <v>2.1</v>
      </c>
      <c r="B28" s="76" t="s">
        <v>62</v>
      </c>
      <c r="C28" s="74" t="s">
        <v>69</v>
      </c>
      <c r="D28" s="14"/>
      <c r="E28" s="14"/>
    </row>
    <row r="29" spans="1:5" ht="27" customHeight="1" hidden="1">
      <c r="A29" s="243">
        <v>2.11</v>
      </c>
      <c r="B29" s="76"/>
      <c r="C29" s="77" t="s">
        <v>63</v>
      </c>
      <c r="D29" s="14"/>
      <c r="E29" s="14"/>
    </row>
    <row r="30" spans="1:22" s="80" customFormat="1" ht="29.25" customHeight="1">
      <c r="A30" s="69">
        <v>2</v>
      </c>
      <c r="B30" s="79" t="s">
        <v>70</v>
      </c>
      <c r="C30" s="69"/>
      <c r="D30" s="71">
        <f>SUM(D31:D33)</f>
        <v>1223.6</v>
      </c>
      <c r="E30" s="7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5" ht="1.5" customHeight="1" hidden="1">
      <c r="A31" s="74">
        <v>2.1</v>
      </c>
      <c r="B31" s="76"/>
      <c r="C31" s="74" t="s">
        <v>71</v>
      </c>
      <c r="D31" s="14"/>
      <c r="E31" s="14"/>
    </row>
    <row r="32" spans="1:5" ht="22.5" customHeight="1" hidden="1">
      <c r="A32" s="74">
        <v>2.2</v>
      </c>
      <c r="B32" s="76" t="s">
        <v>72</v>
      </c>
      <c r="C32" s="74" t="s">
        <v>73</v>
      </c>
      <c r="D32" s="14"/>
      <c r="E32" s="14"/>
    </row>
    <row r="33" spans="1:5" ht="24" customHeight="1">
      <c r="A33" s="74">
        <v>2.1</v>
      </c>
      <c r="B33" s="76" t="s">
        <v>218</v>
      </c>
      <c r="C33" s="74" t="s">
        <v>74</v>
      </c>
      <c r="D33" s="14">
        <v>1223.6</v>
      </c>
      <c r="E33" s="14" t="s">
        <v>239</v>
      </c>
    </row>
    <row r="34" spans="1:22" s="53" customFormat="1" ht="21.75" customHeight="1">
      <c r="A34" s="20"/>
      <c r="B34" s="81" t="s">
        <v>46</v>
      </c>
      <c r="C34" s="82"/>
      <c r="D34" s="83">
        <f>D8+D30</f>
        <v>1453.8999999999999</v>
      </c>
      <c r="E34" s="8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s="56" customFormat="1" ht="33.75" customHeight="1">
      <c r="A35" s="309" t="s">
        <v>75</v>
      </c>
      <c r="B35" s="310"/>
      <c r="C35" s="310"/>
      <c r="D35" s="310"/>
      <c r="E35" s="31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5" ht="21" customHeight="1" hidden="1">
      <c r="A36" s="74">
        <v>1.1</v>
      </c>
      <c r="B36" s="75" t="s">
        <v>56</v>
      </c>
      <c r="C36" s="74" t="s">
        <v>57</v>
      </c>
      <c r="D36" s="14"/>
      <c r="E36" s="14" t="s">
        <v>220</v>
      </c>
    </row>
    <row r="37" spans="1:5" ht="21" customHeight="1" hidden="1">
      <c r="A37" s="74">
        <v>1.2</v>
      </c>
      <c r="B37" s="75" t="s">
        <v>54</v>
      </c>
      <c r="C37" s="74" t="s">
        <v>55</v>
      </c>
      <c r="D37" s="14"/>
      <c r="E37" s="14" t="s">
        <v>220</v>
      </c>
    </row>
    <row r="38" spans="1:5" ht="21" customHeight="1" hidden="1">
      <c r="A38" s="74">
        <v>1.3</v>
      </c>
      <c r="B38" s="75" t="s">
        <v>58</v>
      </c>
      <c r="C38" s="74" t="s">
        <v>59</v>
      </c>
      <c r="D38" s="14"/>
      <c r="E38" s="14" t="s">
        <v>220</v>
      </c>
    </row>
    <row r="39" spans="1:5" ht="21" customHeight="1">
      <c r="A39" s="74">
        <v>1.1</v>
      </c>
      <c r="B39" s="76" t="s">
        <v>219</v>
      </c>
      <c r="C39" s="244" t="s">
        <v>235</v>
      </c>
      <c r="D39" s="14">
        <v>0.5</v>
      </c>
      <c r="E39" s="14" t="s">
        <v>239</v>
      </c>
    </row>
    <row r="40" spans="1:5" ht="51.75" customHeight="1">
      <c r="A40" s="74">
        <v>1.2</v>
      </c>
      <c r="B40" s="76" t="s">
        <v>240</v>
      </c>
      <c r="C40" s="74" t="s">
        <v>241</v>
      </c>
      <c r="D40" s="14">
        <v>143.9</v>
      </c>
      <c r="E40" s="14" t="s">
        <v>239</v>
      </c>
    </row>
    <row r="41" spans="1:5" ht="29.25" customHeight="1" hidden="1">
      <c r="A41" s="74">
        <v>1.6</v>
      </c>
      <c r="B41" s="75" t="s">
        <v>60</v>
      </c>
      <c r="C41" s="74" t="s">
        <v>61</v>
      </c>
      <c r="D41" s="14"/>
      <c r="E41" s="14"/>
    </row>
    <row r="42" spans="1:5" ht="31.5" customHeight="1">
      <c r="A42" s="74">
        <v>1.3</v>
      </c>
      <c r="B42" s="76" t="s">
        <v>242</v>
      </c>
      <c r="C42" s="74" t="s">
        <v>243</v>
      </c>
      <c r="D42" s="14">
        <v>3229.4</v>
      </c>
      <c r="E42" s="14" t="s">
        <v>239</v>
      </c>
    </row>
    <row r="43" spans="1:5" ht="30" customHeight="1">
      <c r="A43" s="74">
        <v>1.4</v>
      </c>
      <c r="B43" s="76" t="s">
        <v>244</v>
      </c>
      <c r="C43" s="77" t="s">
        <v>61</v>
      </c>
      <c r="D43" s="14">
        <v>10.8</v>
      </c>
      <c r="E43" s="14" t="s">
        <v>239</v>
      </c>
    </row>
    <row r="44" spans="1:5" ht="33.75" customHeight="1">
      <c r="A44" s="74">
        <v>1.5</v>
      </c>
      <c r="B44" s="76" t="s">
        <v>229</v>
      </c>
      <c r="C44" s="74" t="s">
        <v>230</v>
      </c>
      <c r="D44" s="14">
        <v>4.3</v>
      </c>
      <c r="E44" s="14" t="s">
        <v>239</v>
      </c>
    </row>
    <row r="45" spans="1:5" ht="36.75" customHeight="1">
      <c r="A45" s="78">
        <v>1.6</v>
      </c>
      <c r="B45" s="76" t="s">
        <v>225</v>
      </c>
      <c r="C45" s="77" t="s">
        <v>63</v>
      </c>
      <c r="D45" s="14">
        <v>2</v>
      </c>
      <c r="E45" s="14" t="s">
        <v>239</v>
      </c>
    </row>
    <row r="46" spans="1:5" ht="36.75" customHeight="1" hidden="1">
      <c r="A46" s="74">
        <v>2.1</v>
      </c>
      <c r="B46" s="76"/>
      <c r="C46" s="77"/>
      <c r="D46" s="14"/>
      <c r="E46" s="14"/>
    </row>
    <row r="47" spans="1:5" ht="36" customHeight="1" hidden="1">
      <c r="A47" s="74">
        <v>2.2</v>
      </c>
      <c r="B47" s="76" t="s">
        <v>64</v>
      </c>
      <c r="C47" s="74" t="s">
        <v>14</v>
      </c>
      <c r="D47" s="14"/>
      <c r="E47" s="14"/>
    </row>
    <row r="48" spans="1:5" ht="33.75" customHeight="1" hidden="1">
      <c r="A48" s="74">
        <v>1.3</v>
      </c>
      <c r="B48" s="76" t="s">
        <v>229</v>
      </c>
      <c r="C48" s="74" t="s">
        <v>230</v>
      </c>
      <c r="D48" s="14">
        <v>0</v>
      </c>
      <c r="E48" s="14"/>
    </row>
    <row r="49" spans="1:5" ht="27.75" customHeight="1" hidden="1">
      <c r="A49" s="74">
        <v>1.4</v>
      </c>
      <c r="B49" s="76" t="s">
        <v>221</v>
      </c>
      <c r="C49" s="74" t="s">
        <v>65</v>
      </c>
      <c r="D49" s="14">
        <v>0</v>
      </c>
      <c r="E49" s="14"/>
    </row>
    <row r="50" spans="1:5" ht="29.25" customHeight="1" hidden="1">
      <c r="A50" s="74">
        <v>2.5</v>
      </c>
      <c r="B50" s="76" t="s">
        <v>64</v>
      </c>
      <c r="C50" s="74" t="s">
        <v>66</v>
      </c>
      <c r="D50" s="14"/>
      <c r="E50" s="14"/>
    </row>
    <row r="51" spans="1:5" ht="0.75" customHeight="1">
      <c r="A51" s="74">
        <v>1.5</v>
      </c>
      <c r="B51" s="75" t="s">
        <v>67</v>
      </c>
      <c r="C51" s="74" t="s">
        <v>68</v>
      </c>
      <c r="D51" s="14">
        <v>0</v>
      </c>
      <c r="E51" s="14"/>
    </row>
    <row r="52" spans="1:5" ht="30" customHeight="1" hidden="1">
      <c r="A52" s="74">
        <v>2.7</v>
      </c>
      <c r="B52" s="76" t="s">
        <v>62</v>
      </c>
      <c r="C52" s="74" t="s">
        <v>69</v>
      </c>
      <c r="D52" s="14"/>
      <c r="E52" s="14"/>
    </row>
    <row r="53" spans="1:5" ht="32.25" customHeight="1" hidden="1">
      <c r="A53" s="74">
        <v>1.6</v>
      </c>
      <c r="B53" s="76" t="s">
        <v>225</v>
      </c>
      <c r="C53" s="77" t="s">
        <v>63</v>
      </c>
      <c r="D53" s="14">
        <v>0</v>
      </c>
      <c r="E53" s="14"/>
    </row>
    <row r="54" spans="1:22" s="62" customFormat="1" ht="24.75" customHeight="1">
      <c r="A54" s="74"/>
      <c r="B54" s="70" t="s">
        <v>76</v>
      </c>
      <c r="C54" s="13"/>
      <c r="D54" s="71"/>
      <c r="E54" s="14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62" customFormat="1" ht="24" customHeight="1" hidden="1">
      <c r="A55" s="74">
        <v>1.7</v>
      </c>
      <c r="B55" s="279" t="s">
        <v>232</v>
      </c>
      <c r="C55" s="74" t="s">
        <v>206</v>
      </c>
      <c r="D55" s="71">
        <v>0</v>
      </c>
      <c r="E55" s="14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5" ht="24" customHeight="1" hidden="1">
      <c r="A56" s="74">
        <v>1.8</v>
      </c>
      <c r="B56" s="85" t="s">
        <v>233</v>
      </c>
      <c r="C56" s="74" t="s">
        <v>74</v>
      </c>
      <c r="D56" s="14">
        <v>0</v>
      </c>
      <c r="E56" s="14"/>
    </row>
    <row r="57" spans="1:5" ht="24" customHeight="1" hidden="1">
      <c r="A57" s="74">
        <v>1.9</v>
      </c>
      <c r="B57" s="76" t="s">
        <v>231</v>
      </c>
      <c r="C57" s="74" t="s">
        <v>234</v>
      </c>
      <c r="D57" s="14">
        <v>0</v>
      </c>
      <c r="E57" s="14"/>
    </row>
    <row r="58" spans="1:5" ht="25.5" customHeight="1" hidden="1">
      <c r="A58" s="74">
        <v>2</v>
      </c>
      <c r="B58" s="76" t="s">
        <v>236</v>
      </c>
      <c r="C58" s="74" t="s">
        <v>129</v>
      </c>
      <c r="D58" s="14">
        <v>0</v>
      </c>
      <c r="E58" s="14"/>
    </row>
    <row r="59" spans="1:22" s="55" customFormat="1" ht="29.25" customHeight="1">
      <c r="A59" s="86"/>
      <c r="B59" s="81" t="s">
        <v>46</v>
      </c>
      <c r="C59" s="87"/>
      <c r="D59" s="88">
        <f>SUM(D36:D58)</f>
        <v>3390.9000000000005</v>
      </c>
      <c r="E59" s="89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3" ht="27.75" customHeight="1" thickBot="1">
      <c r="A60" s="61"/>
      <c r="B60" s="62"/>
      <c r="C60" s="62"/>
    </row>
    <row r="61" spans="1:3" ht="27.75" customHeight="1" thickBot="1">
      <c r="A61" s="61"/>
      <c r="B61" s="280" t="s">
        <v>245</v>
      </c>
      <c r="C61" s="62"/>
    </row>
    <row r="62" spans="1:22" s="73" customFormat="1" ht="25.5" customHeight="1">
      <c r="A62" s="90"/>
      <c r="B62" s="54" t="s">
        <v>1</v>
      </c>
      <c r="C62" s="91"/>
      <c r="D62" s="307" t="s">
        <v>209</v>
      </c>
      <c r="E62" s="30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73" customFormat="1" ht="12.75" customHeight="1">
      <c r="A63" s="90"/>
      <c r="B63" s="80"/>
      <c r="C63" s="92"/>
      <c r="D63" s="308" t="s">
        <v>43</v>
      </c>
      <c r="E63" s="308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73" customFormat="1" ht="8.25" customHeight="1">
      <c r="A64" s="90"/>
      <c r="B64" s="80"/>
      <c r="C64" s="92"/>
      <c r="D64" s="93"/>
      <c r="E64" s="94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73" customFormat="1" ht="22.5" customHeight="1">
      <c r="A65" s="90"/>
      <c r="B65" s="54" t="s">
        <v>5</v>
      </c>
      <c r="C65" s="91"/>
      <c r="D65" s="307" t="s">
        <v>210</v>
      </c>
      <c r="E65" s="307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73" customFormat="1" ht="13.5" customHeight="1">
      <c r="A66" s="90"/>
      <c r="B66" s="95"/>
      <c r="C66" s="90" t="s">
        <v>0</v>
      </c>
      <c r="D66" s="308" t="s">
        <v>43</v>
      </c>
      <c r="E66" s="308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4:5" ht="13.5">
      <c r="D67" s="96"/>
      <c r="E67" s="96"/>
    </row>
    <row r="68" ht="27" customHeight="1"/>
    <row r="72" ht="33" customHeight="1"/>
    <row r="74" spans="6:22" s="97" customFormat="1" ht="36" customHeight="1"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</row>
    <row r="75" ht="24" customHeight="1"/>
    <row r="76" ht="0.75" customHeight="1" hidden="1"/>
    <row r="77" spans="6:22" s="73" customFormat="1" ht="28.5" customHeight="1"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81" spans="1:5" s="8" customFormat="1" ht="13.5">
      <c r="A81" s="51"/>
      <c r="B81" s="1"/>
      <c r="C81" s="1"/>
      <c r="D81" s="1"/>
      <c r="E81" s="96"/>
    </row>
    <row r="82" spans="1:5" s="8" customFormat="1" ht="24" customHeight="1">
      <c r="A82" s="51"/>
      <c r="B82" s="1"/>
      <c r="C82" s="1"/>
      <c r="D82" s="1"/>
      <c r="E82" s="96"/>
    </row>
    <row r="83" spans="1:5" s="8" customFormat="1" ht="13.5">
      <c r="A83" s="51"/>
      <c r="B83" s="1"/>
      <c r="C83" s="1"/>
      <c r="D83" s="1"/>
      <c r="E83" s="96"/>
    </row>
    <row r="84" spans="1:5" s="8" customFormat="1" ht="24.75" customHeight="1">
      <c r="A84" s="51"/>
      <c r="B84" s="1"/>
      <c r="C84" s="1"/>
      <c r="D84" s="1"/>
      <c r="E84" s="1"/>
    </row>
  </sheetData>
  <sheetProtection/>
  <mergeCells count="10">
    <mergeCell ref="A1:E1"/>
    <mergeCell ref="A3:E3"/>
    <mergeCell ref="A2:E2"/>
    <mergeCell ref="A4:E4"/>
    <mergeCell ref="A7:E7"/>
    <mergeCell ref="D62:E62"/>
    <mergeCell ref="D63:E63"/>
    <mergeCell ref="D65:E65"/>
    <mergeCell ref="D66:E66"/>
    <mergeCell ref="A35:E35"/>
  </mergeCells>
  <printOptions/>
  <pageMargins left="0.15" right="0.15" top="0.17" bottom="0.16" header="0.14" footer="0.14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BX33"/>
  <sheetViews>
    <sheetView zoomScalePageLayoutView="0" workbookViewId="0" topLeftCell="AD5">
      <selection activeCell="AI53" sqref="AI53"/>
    </sheetView>
  </sheetViews>
  <sheetFormatPr defaultColWidth="9.140625" defaultRowHeight="12.75"/>
  <cols>
    <col min="2" max="2" width="21.140625" style="0" customWidth="1"/>
    <col min="3" max="3" width="16.57421875" style="0" customWidth="1"/>
    <col min="4" max="4" width="16.7109375" style="0" customWidth="1"/>
    <col min="5" max="5" width="16.57421875" style="0" customWidth="1"/>
    <col min="8" max="8" width="11.00390625" style="0" customWidth="1"/>
    <col min="9" max="9" width="12.140625" style="0" customWidth="1"/>
    <col min="11" max="11" width="10.57421875" style="0" customWidth="1"/>
    <col min="12" max="12" width="9.8515625" style="0" customWidth="1"/>
    <col min="14" max="14" width="11.00390625" style="0" customWidth="1"/>
    <col min="15" max="15" width="12.140625" style="0" customWidth="1"/>
    <col min="21" max="21" width="11.8515625" style="0" customWidth="1"/>
    <col min="22" max="22" width="9.7109375" style="0" customWidth="1"/>
    <col min="23" max="23" width="12.28125" style="0" customWidth="1"/>
    <col min="27" max="27" width="13.00390625" style="0" customWidth="1"/>
    <col min="28" max="28" width="12.28125" style="0" customWidth="1"/>
    <col min="29" max="29" width="10.140625" style="0" customWidth="1"/>
    <col min="30" max="30" width="13.57421875" style="0" customWidth="1"/>
    <col min="61" max="61" width="11.00390625" style="0" customWidth="1"/>
    <col min="62" max="62" width="12.140625" style="0" customWidth="1"/>
    <col min="67" max="67" width="11.28125" style="0" customWidth="1"/>
    <col min="69" max="69" width="10.140625" style="0" customWidth="1"/>
    <col min="70" max="70" width="10.421875" style="0" customWidth="1"/>
    <col min="75" max="75" width="14.421875" style="0" customWidth="1"/>
  </cols>
  <sheetData>
    <row r="5" ht="12.75">
      <c r="G5" t="s">
        <v>247</v>
      </c>
    </row>
    <row r="6" ht="12.75">
      <c r="G6" t="s">
        <v>248</v>
      </c>
    </row>
    <row r="7" ht="12.75">
      <c r="G7" t="s">
        <v>249</v>
      </c>
    </row>
    <row r="8" ht="12.75">
      <c r="G8" t="s">
        <v>250</v>
      </c>
    </row>
    <row r="9" ht="12.75">
      <c r="G9" t="s">
        <v>251</v>
      </c>
    </row>
    <row r="11" ht="12.75">
      <c r="A11" t="s">
        <v>252</v>
      </c>
    </row>
    <row r="12" ht="12.75">
      <c r="A12" t="s">
        <v>253</v>
      </c>
    </row>
    <row r="13" ht="12.75">
      <c r="B13" t="s">
        <v>254</v>
      </c>
    </row>
    <row r="14" ht="12.75">
      <c r="A14" s="287" t="s">
        <v>345</v>
      </c>
    </row>
    <row r="16" spans="1:4" ht="12.75">
      <c r="A16" t="s">
        <v>255</v>
      </c>
      <c r="D16" t="s">
        <v>256</v>
      </c>
    </row>
    <row r="17" ht="12.75">
      <c r="A17" t="s">
        <v>257</v>
      </c>
    </row>
    <row r="18" spans="1:4" ht="12.75">
      <c r="A18" t="s">
        <v>258</v>
      </c>
      <c r="D18" t="s">
        <v>259</v>
      </c>
    </row>
    <row r="20" spans="1:76" ht="102">
      <c r="A20" s="282" t="s">
        <v>260</v>
      </c>
      <c r="B20" s="282" t="s">
        <v>261</v>
      </c>
      <c r="C20" s="282" t="s">
        <v>262</v>
      </c>
      <c r="D20" s="282" t="s">
        <v>263</v>
      </c>
      <c r="E20" s="282" t="s">
        <v>264</v>
      </c>
      <c r="F20" s="282" t="s">
        <v>265</v>
      </c>
      <c r="G20" s="282"/>
      <c r="H20" s="282" t="s">
        <v>266</v>
      </c>
      <c r="I20" s="282"/>
      <c r="J20" s="282" t="s">
        <v>267</v>
      </c>
      <c r="K20" s="282"/>
      <c r="L20" s="282" t="s">
        <v>268</v>
      </c>
      <c r="M20" s="282"/>
      <c r="N20" s="282" t="s">
        <v>269</v>
      </c>
      <c r="O20" s="282"/>
      <c r="P20" s="282" t="s">
        <v>270</v>
      </c>
      <c r="Q20" s="282"/>
      <c r="R20" s="282" t="s">
        <v>271</v>
      </c>
      <c r="S20" s="282"/>
      <c r="T20" s="282" t="s">
        <v>272</v>
      </c>
      <c r="U20" s="282"/>
      <c r="V20" s="282" t="s">
        <v>273</v>
      </c>
      <c r="W20" s="282"/>
      <c r="X20" s="282" t="s">
        <v>274</v>
      </c>
      <c r="Y20" s="282"/>
      <c r="Z20" s="282"/>
      <c r="AA20" s="282" t="s">
        <v>275</v>
      </c>
      <c r="AB20" s="282"/>
      <c r="AC20" s="282"/>
      <c r="AD20" s="282"/>
      <c r="AE20" s="282" t="s">
        <v>276</v>
      </c>
      <c r="AF20" s="282"/>
      <c r="AG20" s="282"/>
      <c r="AH20" s="282"/>
      <c r="AI20" s="282"/>
      <c r="AJ20" s="282"/>
      <c r="AK20" s="282" t="s">
        <v>277</v>
      </c>
      <c r="AL20" s="282"/>
      <c r="AM20" s="282"/>
      <c r="AN20" s="282"/>
      <c r="AO20" s="282"/>
      <c r="AP20" s="282"/>
      <c r="AQ20" s="282"/>
      <c r="AR20" s="282"/>
      <c r="AS20" s="282" t="s">
        <v>278</v>
      </c>
      <c r="AT20" s="282"/>
      <c r="AU20" s="282"/>
      <c r="AV20" s="282"/>
      <c r="AW20" s="282"/>
      <c r="AX20" s="282"/>
      <c r="AY20" s="282" t="s">
        <v>279</v>
      </c>
      <c r="AZ20" s="283" t="s">
        <v>280</v>
      </c>
      <c r="BA20" s="282" t="s">
        <v>281</v>
      </c>
      <c r="BB20" s="282" t="s">
        <v>282</v>
      </c>
      <c r="BC20" s="282"/>
      <c r="BD20" s="282"/>
      <c r="BE20" s="282" t="s">
        <v>283</v>
      </c>
      <c r="BF20" s="282"/>
      <c r="BG20" s="282"/>
      <c r="BH20" s="282"/>
      <c r="BI20" s="282"/>
      <c r="BJ20" s="282"/>
      <c r="BK20" s="282"/>
      <c r="BL20" s="282"/>
      <c r="BM20" s="282"/>
      <c r="BN20" s="282"/>
      <c r="BO20" s="282" t="s">
        <v>284</v>
      </c>
      <c r="BP20" s="282"/>
      <c r="BQ20" s="282"/>
      <c r="BR20" s="282"/>
      <c r="BS20" s="282"/>
      <c r="BT20" s="282"/>
      <c r="BU20" s="282"/>
      <c r="BV20" s="282"/>
      <c r="BW20" s="283" t="s">
        <v>285</v>
      </c>
      <c r="BX20" s="282"/>
    </row>
    <row r="21" spans="1:76" ht="12.75">
      <c r="A21" s="317"/>
      <c r="B21" s="317">
        <v>2</v>
      </c>
      <c r="C21" s="317">
        <v>3</v>
      </c>
      <c r="D21" s="317">
        <v>4</v>
      </c>
      <c r="E21" s="317">
        <v>5</v>
      </c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 t="s">
        <v>286</v>
      </c>
      <c r="AL21" s="282"/>
      <c r="AM21" s="282" t="s">
        <v>287</v>
      </c>
      <c r="AN21" s="282"/>
      <c r="AO21" s="282"/>
      <c r="AP21" s="282"/>
      <c r="AQ21" s="282"/>
      <c r="AR21" s="282"/>
      <c r="AS21" s="282" t="s">
        <v>286</v>
      </c>
      <c r="AT21" s="282"/>
      <c r="AU21" s="282" t="s">
        <v>287</v>
      </c>
      <c r="AV21" s="282"/>
      <c r="AW21" s="282"/>
      <c r="AX21" s="282"/>
      <c r="AY21" s="317"/>
      <c r="AZ21" s="317"/>
      <c r="BA21" s="317"/>
      <c r="BB21" s="317"/>
      <c r="BC21" s="317"/>
      <c r="BD21" s="317"/>
      <c r="BE21" s="282" t="s">
        <v>286</v>
      </c>
      <c r="BF21" s="282"/>
      <c r="BG21" s="282" t="s">
        <v>288</v>
      </c>
      <c r="BH21" s="282"/>
      <c r="BI21" s="282"/>
      <c r="BJ21" s="282"/>
      <c r="BK21" s="282"/>
      <c r="BL21" s="282"/>
      <c r="BM21" s="282"/>
      <c r="BN21" s="282"/>
      <c r="BO21" s="282" t="s">
        <v>286</v>
      </c>
      <c r="BP21" s="282"/>
      <c r="BQ21" s="282" t="s">
        <v>289</v>
      </c>
      <c r="BR21" s="282"/>
      <c r="BS21" s="282"/>
      <c r="BT21" s="282"/>
      <c r="BU21" s="282"/>
      <c r="BV21" s="282"/>
      <c r="BW21" s="282"/>
      <c r="BX21" s="282"/>
    </row>
    <row r="22" spans="1:76" ht="12.75">
      <c r="A22" s="319"/>
      <c r="B22" s="319"/>
      <c r="C22" s="319"/>
      <c r="D22" s="319"/>
      <c r="E22" s="319"/>
      <c r="F22" s="282" t="s">
        <v>290</v>
      </c>
      <c r="G22" s="282" t="s">
        <v>291</v>
      </c>
      <c r="H22" s="282" t="s">
        <v>292</v>
      </c>
      <c r="I22" s="282" t="s">
        <v>293</v>
      </c>
      <c r="J22" s="282" t="s">
        <v>292</v>
      </c>
      <c r="K22" s="282" t="s">
        <v>293</v>
      </c>
      <c r="L22" s="282" t="s">
        <v>292</v>
      </c>
      <c r="M22" s="282" t="s">
        <v>293</v>
      </c>
      <c r="N22" s="282" t="s">
        <v>292</v>
      </c>
      <c r="O22" s="282" t="s">
        <v>293</v>
      </c>
      <c r="P22" s="282" t="s">
        <v>292</v>
      </c>
      <c r="Q22" s="282" t="s">
        <v>293</v>
      </c>
      <c r="R22" s="282" t="s">
        <v>292</v>
      </c>
      <c r="S22" s="282" t="s">
        <v>294</v>
      </c>
      <c r="T22" s="282" t="s">
        <v>292</v>
      </c>
      <c r="U22" s="282" t="s">
        <v>293</v>
      </c>
      <c r="V22" s="282" t="s">
        <v>286</v>
      </c>
      <c r="W22" s="282" t="s">
        <v>295</v>
      </c>
      <c r="X22" s="282" t="s">
        <v>286</v>
      </c>
      <c r="Y22" s="282" t="s">
        <v>295</v>
      </c>
      <c r="Z22" s="282"/>
      <c r="AA22" s="282" t="s">
        <v>286</v>
      </c>
      <c r="AB22" s="282" t="s">
        <v>287</v>
      </c>
      <c r="AC22" s="282"/>
      <c r="AD22" s="282"/>
      <c r="AE22" s="282" t="s">
        <v>296</v>
      </c>
      <c r="AF22" s="282"/>
      <c r="AG22" s="282" t="s">
        <v>297</v>
      </c>
      <c r="AH22" s="282"/>
      <c r="AI22" s="282" t="s">
        <v>298</v>
      </c>
      <c r="AJ22" s="282"/>
      <c r="AK22" s="282"/>
      <c r="AL22" s="282"/>
      <c r="AM22" s="282" t="s">
        <v>299</v>
      </c>
      <c r="AN22" s="282"/>
      <c r="AO22" s="282" t="s">
        <v>300</v>
      </c>
      <c r="AP22" s="282"/>
      <c r="AQ22" s="282" t="s">
        <v>301</v>
      </c>
      <c r="AR22" s="282"/>
      <c r="AS22" s="282" t="s">
        <v>302</v>
      </c>
      <c r="AT22" s="282" t="s">
        <v>303</v>
      </c>
      <c r="AU22" s="282" t="s">
        <v>304</v>
      </c>
      <c r="AV22" s="282"/>
      <c r="AW22" s="282" t="s">
        <v>305</v>
      </c>
      <c r="AX22" s="282"/>
      <c r="AY22" s="318"/>
      <c r="AZ22" s="318"/>
      <c r="BA22" s="319"/>
      <c r="BB22" s="318"/>
      <c r="BC22" s="318"/>
      <c r="BD22" s="318"/>
      <c r="BE22" s="282"/>
      <c r="BF22" s="282"/>
      <c r="BG22" s="282" t="s">
        <v>306</v>
      </c>
      <c r="BH22" s="282"/>
      <c r="BI22" s="282" t="s">
        <v>307</v>
      </c>
      <c r="BJ22" s="282"/>
      <c r="BK22" s="282" t="s">
        <v>308</v>
      </c>
      <c r="BL22" s="282" t="s">
        <v>303</v>
      </c>
      <c r="BM22" s="282" t="s">
        <v>309</v>
      </c>
      <c r="BN22" s="282" t="s">
        <v>303</v>
      </c>
      <c r="BO22" s="282"/>
      <c r="BP22" s="282"/>
      <c r="BQ22" s="282" t="s">
        <v>306</v>
      </c>
      <c r="BR22" s="282"/>
      <c r="BS22" s="282" t="s">
        <v>310</v>
      </c>
      <c r="BT22" s="282"/>
      <c r="BU22" s="320" t="s">
        <v>311</v>
      </c>
      <c r="BV22" s="321"/>
      <c r="BW22" s="282"/>
      <c r="BX22" s="282"/>
    </row>
    <row r="23" spans="1:76" ht="12.75">
      <c r="A23" s="319"/>
      <c r="B23" s="319"/>
      <c r="C23" s="319"/>
      <c r="D23" s="319"/>
      <c r="E23" s="319"/>
      <c r="F23" s="317">
        <v>6</v>
      </c>
      <c r="G23" s="317">
        <v>7</v>
      </c>
      <c r="H23" s="317">
        <v>8</v>
      </c>
      <c r="I23" s="317">
        <v>9</v>
      </c>
      <c r="J23" s="317">
        <v>10</v>
      </c>
      <c r="K23" s="317">
        <v>11</v>
      </c>
      <c r="L23" s="317">
        <v>12</v>
      </c>
      <c r="M23" s="317">
        <v>13</v>
      </c>
      <c r="N23" s="317">
        <v>14</v>
      </c>
      <c r="O23" s="317">
        <v>15</v>
      </c>
      <c r="P23" s="317">
        <v>16</v>
      </c>
      <c r="Q23" s="317">
        <v>17</v>
      </c>
      <c r="R23" s="317">
        <v>18</v>
      </c>
      <c r="S23" s="317">
        <v>19</v>
      </c>
      <c r="T23" s="317">
        <v>20</v>
      </c>
      <c r="U23" s="317">
        <v>21</v>
      </c>
      <c r="V23" s="317">
        <v>22</v>
      </c>
      <c r="W23" s="282" t="s">
        <v>312</v>
      </c>
      <c r="X23" s="282"/>
      <c r="Y23" s="282" t="s">
        <v>313</v>
      </c>
      <c r="Z23" s="282" t="s">
        <v>314</v>
      </c>
      <c r="AA23" s="282"/>
      <c r="AB23" s="282" t="s">
        <v>315</v>
      </c>
      <c r="AC23" s="282" t="s">
        <v>316</v>
      </c>
      <c r="AD23" s="282" t="s">
        <v>317</v>
      </c>
      <c r="AE23" s="282" t="s">
        <v>318</v>
      </c>
      <c r="AF23" s="282" t="s">
        <v>319</v>
      </c>
      <c r="AG23" s="282" t="s">
        <v>318</v>
      </c>
      <c r="AH23" s="282" t="s">
        <v>319</v>
      </c>
      <c r="AI23" s="282" t="s">
        <v>318</v>
      </c>
      <c r="AJ23" s="282" t="s">
        <v>319</v>
      </c>
      <c r="AK23" s="282" t="s">
        <v>320</v>
      </c>
      <c r="AL23" s="282" t="s">
        <v>321</v>
      </c>
      <c r="AM23" s="282" t="s">
        <v>320</v>
      </c>
      <c r="AN23" s="282" t="s">
        <v>321</v>
      </c>
      <c r="AO23" s="282" t="s">
        <v>320</v>
      </c>
      <c r="AP23" s="282" t="s">
        <v>321</v>
      </c>
      <c r="AQ23" s="282" t="s">
        <v>320</v>
      </c>
      <c r="AR23" s="282" t="s">
        <v>321</v>
      </c>
      <c r="AS23" s="282" t="s">
        <v>320</v>
      </c>
      <c r="AT23" s="282" t="s">
        <v>321</v>
      </c>
      <c r="AU23" s="282" t="s">
        <v>320</v>
      </c>
      <c r="AV23" s="282" t="s">
        <v>321</v>
      </c>
      <c r="AW23" s="282" t="s">
        <v>320</v>
      </c>
      <c r="AX23" s="282" t="s">
        <v>321</v>
      </c>
      <c r="AY23" s="282"/>
      <c r="AZ23" s="282"/>
      <c r="BA23" s="318"/>
      <c r="BB23" s="282" t="s">
        <v>322</v>
      </c>
      <c r="BC23" s="282" t="s">
        <v>323</v>
      </c>
      <c r="BD23" s="282" t="s">
        <v>324</v>
      </c>
      <c r="BE23" s="282" t="s">
        <v>292</v>
      </c>
      <c r="BF23" s="282" t="s">
        <v>293</v>
      </c>
      <c r="BG23" s="282" t="s">
        <v>292</v>
      </c>
      <c r="BH23" s="282" t="s">
        <v>293</v>
      </c>
      <c r="BI23" s="282" t="s">
        <v>292</v>
      </c>
      <c r="BJ23" s="282" t="s">
        <v>293</v>
      </c>
      <c r="BK23" s="282" t="s">
        <v>292</v>
      </c>
      <c r="BL23" s="282" t="s">
        <v>293</v>
      </c>
      <c r="BM23" s="282" t="s">
        <v>292</v>
      </c>
      <c r="BN23" s="282" t="s">
        <v>293</v>
      </c>
      <c r="BO23" s="282" t="s">
        <v>292</v>
      </c>
      <c r="BP23" s="282" t="s">
        <v>293</v>
      </c>
      <c r="BQ23" s="282" t="s">
        <v>292</v>
      </c>
      <c r="BR23" s="282" t="s">
        <v>293</v>
      </c>
      <c r="BS23" s="282" t="s">
        <v>292</v>
      </c>
      <c r="BT23" s="282" t="s">
        <v>293</v>
      </c>
      <c r="BU23" s="282" t="s">
        <v>292</v>
      </c>
      <c r="BV23" s="282" t="s">
        <v>293</v>
      </c>
      <c r="BW23" s="282" t="s">
        <v>292</v>
      </c>
      <c r="BX23" s="282" t="s">
        <v>293</v>
      </c>
    </row>
    <row r="24" spans="1:76" ht="12.75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282">
        <v>23</v>
      </c>
      <c r="X24" s="282">
        <v>24</v>
      </c>
      <c r="Y24" s="282">
        <v>25</v>
      </c>
      <c r="Z24" s="282">
        <v>26</v>
      </c>
      <c r="AA24" s="282">
        <v>27</v>
      </c>
      <c r="AB24" s="282">
        <v>28</v>
      </c>
      <c r="AC24" s="282">
        <v>29</v>
      </c>
      <c r="AD24" s="282">
        <v>30</v>
      </c>
      <c r="AE24" s="282">
        <v>31</v>
      </c>
      <c r="AF24" s="282">
        <v>32</v>
      </c>
      <c r="AG24" s="282">
        <v>33</v>
      </c>
      <c r="AH24" s="282">
        <v>34</v>
      </c>
      <c r="AI24" s="282">
        <v>35</v>
      </c>
      <c r="AJ24" s="282">
        <v>36</v>
      </c>
      <c r="AK24" s="282">
        <v>37</v>
      </c>
      <c r="AL24" s="282">
        <v>38</v>
      </c>
      <c r="AM24" s="282">
        <v>39</v>
      </c>
      <c r="AN24" s="282">
        <v>40</v>
      </c>
      <c r="AO24" s="282">
        <v>41</v>
      </c>
      <c r="AP24" s="282">
        <v>42</v>
      </c>
      <c r="AQ24" s="282">
        <v>43</v>
      </c>
      <c r="AR24" s="282">
        <v>44</v>
      </c>
      <c r="AS24" s="282">
        <v>45</v>
      </c>
      <c r="AT24" s="282">
        <v>46</v>
      </c>
      <c r="AU24" s="282">
        <v>47</v>
      </c>
      <c r="AV24" s="282">
        <v>48</v>
      </c>
      <c r="AW24" s="282">
        <v>49</v>
      </c>
      <c r="AX24" s="282">
        <v>50</v>
      </c>
      <c r="AY24" s="282">
        <v>51</v>
      </c>
      <c r="AZ24" s="282">
        <v>52</v>
      </c>
      <c r="BA24" s="282">
        <v>53</v>
      </c>
      <c r="BB24" s="282">
        <v>54</v>
      </c>
      <c r="BC24" s="282">
        <v>55</v>
      </c>
      <c r="BD24" s="282">
        <v>56</v>
      </c>
      <c r="BE24" s="282">
        <v>57</v>
      </c>
      <c r="BF24" s="282">
        <v>58</v>
      </c>
      <c r="BG24" s="282">
        <v>59</v>
      </c>
      <c r="BH24" s="282">
        <v>60</v>
      </c>
      <c r="BI24" s="282">
        <v>61</v>
      </c>
      <c r="BJ24" s="282">
        <v>62</v>
      </c>
      <c r="BK24" s="282">
        <v>63</v>
      </c>
      <c r="BL24" s="282">
        <v>64</v>
      </c>
      <c r="BM24" s="282">
        <v>65</v>
      </c>
      <c r="BN24" s="282">
        <v>66</v>
      </c>
      <c r="BO24" s="282">
        <v>67</v>
      </c>
      <c r="BP24" s="282">
        <v>68</v>
      </c>
      <c r="BQ24" s="282">
        <v>69</v>
      </c>
      <c r="BR24" s="282">
        <v>70</v>
      </c>
      <c r="BS24" s="282">
        <v>71</v>
      </c>
      <c r="BT24" s="282">
        <v>72</v>
      </c>
      <c r="BU24" s="282">
        <v>73</v>
      </c>
      <c r="BV24" s="282">
        <v>74</v>
      </c>
      <c r="BW24" s="282">
        <v>75</v>
      </c>
      <c r="BX24" s="282">
        <v>76</v>
      </c>
    </row>
    <row r="25" spans="1:76" ht="24.75" customHeight="1">
      <c r="A25" s="282">
        <v>1</v>
      </c>
      <c r="B25" s="282" t="s">
        <v>325</v>
      </c>
      <c r="C25" s="282" t="s">
        <v>326</v>
      </c>
      <c r="D25" s="282" t="s">
        <v>327</v>
      </c>
      <c r="E25" s="282" t="s">
        <v>328</v>
      </c>
      <c r="F25" s="282" t="s">
        <v>329</v>
      </c>
      <c r="G25" s="282" t="s">
        <v>330</v>
      </c>
      <c r="H25" s="284">
        <v>815569.2</v>
      </c>
      <c r="I25" s="284">
        <v>690045</v>
      </c>
      <c r="J25" s="282">
        <v>811949.7</v>
      </c>
      <c r="K25" s="282">
        <v>683415</v>
      </c>
      <c r="L25" s="282">
        <v>202.3</v>
      </c>
      <c r="M25" s="282">
        <v>210</v>
      </c>
      <c r="N25" s="282">
        <v>3559.4</v>
      </c>
      <c r="O25" s="282">
        <v>4243.6</v>
      </c>
      <c r="P25" s="282">
        <v>6103.2</v>
      </c>
      <c r="Q25" s="282">
        <v>7692.7</v>
      </c>
      <c r="R25" s="282">
        <v>815771.5</v>
      </c>
      <c r="S25" s="282">
        <v>690255</v>
      </c>
      <c r="T25" s="282">
        <v>1278</v>
      </c>
      <c r="U25" s="282">
        <v>3390.9</v>
      </c>
      <c r="V25" s="282">
        <v>7543.3</v>
      </c>
      <c r="W25" s="282">
        <v>0</v>
      </c>
      <c r="X25" s="282">
        <v>5072.2</v>
      </c>
      <c r="Y25" s="282">
        <v>5017.2</v>
      </c>
      <c r="Z25" s="282">
        <v>55</v>
      </c>
      <c r="AA25" s="282">
        <v>55</v>
      </c>
      <c r="AB25" s="282">
        <v>4</v>
      </c>
      <c r="AC25" s="282">
        <v>37</v>
      </c>
      <c r="AD25" s="282">
        <v>14</v>
      </c>
      <c r="AE25" s="282">
        <v>163.8</v>
      </c>
      <c r="AF25" s="282">
        <v>175</v>
      </c>
      <c r="AG25" s="282">
        <v>129.8</v>
      </c>
      <c r="AH25" s="288">
        <v>122.9</v>
      </c>
      <c r="AI25" s="282">
        <v>103.3</v>
      </c>
      <c r="AJ25" s="288">
        <v>113.8</v>
      </c>
      <c r="AK25" s="282">
        <v>88283.5</v>
      </c>
      <c r="AL25" s="282">
        <v>87071</v>
      </c>
      <c r="AM25" s="282">
        <v>83693.9</v>
      </c>
      <c r="AN25" s="282">
        <v>83693.9</v>
      </c>
      <c r="AO25" s="282">
        <v>4571.6</v>
      </c>
      <c r="AP25" s="282">
        <v>3359.1</v>
      </c>
      <c r="AQ25" s="282">
        <v>18</v>
      </c>
      <c r="AR25" s="282">
        <v>18</v>
      </c>
      <c r="AS25" s="282">
        <v>84940</v>
      </c>
      <c r="AT25" s="282">
        <v>87732.6</v>
      </c>
      <c r="AU25" s="282">
        <v>84940</v>
      </c>
      <c r="AV25" s="282">
        <v>87732.6</v>
      </c>
      <c r="AW25" s="282">
        <v>0</v>
      </c>
      <c r="AX25" s="282">
        <v>0</v>
      </c>
      <c r="AY25" s="282"/>
      <c r="AZ25" s="282">
        <v>0</v>
      </c>
      <c r="BA25" s="282">
        <v>0</v>
      </c>
      <c r="BB25" s="282"/>
      <c r="BC25" s="282"/>
      <c r="BD25" s="282"/>
      <c r="BE25" s="282">
        <v>1278</v>
      </c>
      <c r="BF25" s="282">
        <v>3390.9</v>
      </c>
      <c r="BG25" s="282">
        <v>1276</v>
      </c>
      <c r="BH25" s="282">
        <v>3389.9</v>
      </c>
      <c r="BI25" s="282">
        <v>2</v>
      </c>
      <c r="BJ25" s="282">
        <v>1</v>
      </c>
      <c r="BK25" s="282">
        <v>0</v>
      </c>
      <c r="BL25" s="282">
        <v>0</v>
      </c>
      <c r="BM25" s="282">
        <v>0</v>
      </c>
      <c r="BN25" s="282">
        <v>0</v>
      </c>
      <c r="BO25" s="282">
        <v>779.7</v>
      </c>
      <c r="BP25" s="282">
        <v>1453.9</v>
      </c>
      <c r="BQ25" s="282">
        <v>610.8</v>
      </c>
      <c r="BR25" s="282">
        <v>1223.6</v>
      </c>
      <c r="BS25" s="282">
        <v>168.9</v>
      </c>
      <c r="BT25" s="282">
        <v>230.3</v>
      </c>
      <c r="BU25" s="282"/>
      <c r="BV25" s="282"/>
      <c r="BW25" s="282">
        <v>2779.7</v>
      </c>
      <c r="BX25" s="282">
        <v>2789.7</v>
      </c>
    </row>
    <row r="26" spans="1:76" ht="21" customHeight="1">
      <c r="A26" s="282"/>
      <c r="B26" s="282" t="s">
        <v>331</v>
      </c>
      <c r="C26" s="282" t="s">
        <v>332</v>
      </c>
      <c r="D26" s="282" t="s">
        <v>332</v>
      </c>
      <c r="E26" s="282" t="s">
        <v>332</v>
      </c>
      <c r="F26" s="282" t="s">
        <v>332</v>
      </c>
      <c r="G26" s="282" t="s">
        <v>332</v>
      </c>
      <c r="H26" s="284"/>
      <c r="I26" s="284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>
        <v>0</v>
      </c>
      <c r="AX26" s="282">
        <v>0</v>
      </c>
      <c r="AY26" s="282"/>
      <c r="AZ26" s="282">
        <v>0</v>
      </c>
      <c r="BA26" s="282">
        <v>0</v>
      </c>
      <c r="BB26" s="282"/>
      <c r="BC26" s="282"/>
      <c r="BD26" s="282"/>
      <c r="BE26" s="282"/>
      <c r="BF26" s="282"/>
      <c r="BG26" s="282"/>
      <c r="BH26" s="282"/>
      <c r="BI26" s="282"/>
      <c r="BJ26" s="282"/>
      <c r="BK26" s="282">
        <v>0</v>
      </c>
      <c r="BL26" s="282">
        <v>0</v>
      </c>
      <c r="BM26" s="282">
        <v>0</v>
      </c>
      <c r="BN26" s="282">
        <v>0</v>
      </c>
      <c r="BO26" s="282"/>
      <c r="BP26" s="282">
        <v>0</v>
      </c>
      <c r="BQ26" s="282"/>
      <c r="BR26" s="282"/>
      <c r="BS26" s="282"/>
      <c r="BT26" s="282"/>
      <c r="BU26" s="282"/>
      <c r="BV26" s="282"/>
      <c r="BW26" s="282"/>
      <c r="BX26" s="282"/>
    </row>
    <row r="27" spans="9:56" ht="12.75">
      <c r="I27" t="s">
        <v>333</v>
      </c>
      <c r="N27" t="s">
        <v>334</v>
      </c>
      <c r="P27" t="s">
        <v>335</v>
      </c>
      <c r="R27" t="s">
        <v>336</v>
      </c>
      <c r="T27" t="s">
        <v>337</v>
      </c>
      <c r="AS27" t="s">
        <v>338</v>
      </c>
      <c r="BB27" s="281">
        <v>0.15</v>
      </c>
      <c r="BC27" s="281">
        <v>0.35</v>
      </c>
      <c r="BD27" s="281">
        <v>0.5</v>
      </c>
    </row>
    <row r="29" spans="67:75" ht="12.75">
      <c r="BO29" s="287" t="s">
        <v>344</v>
      </c>
      <c r="BR29" t="s">
        <v>339</v>
      </c>
      <c r="BW29" t="s">
        <v>209</v>
      </c>
    </row>
    <row r="30" spans="72:75" ht="12.75">
      <c r="BT30" t="s">
        <v>340</v>
      </c>
      <c r="BW30" t="s">
        <v>341</v>
      </c>
    </row>
    <row r="32" spans="68:75" ht="12.75">
      <c r="BP32" t="s">
        <v>342</v>
      </c>
      <c r="BW32" t="s">
        <v>210</v>
      </c>
    </row>
    <row r="33" spans="68:75" ht="12.75">
      <c r="BP33" t="s">
        <v>343</v>
      </c>
      <c r="BT33" t="s">
        <v>340</v>
      </c>
      <c r="BW33" t="s">
        <v>341</v>
      </c>
    </row>
  </sheetData>
  <sheetProtection/>
  <mergeCells count="29">
    <mergeCell ref="BA21:BA23"/>
    <mergeCell ref="BB21:BB22"/>
    <mergeCell ref="BC21:BC22"/>
    <mergeCell ref="BD21:BD22"/>
    <mergeCell ref="BU22:BV22"/>
    <mergeCell ref="AZ21:AZ22"/>
    <mergeCell ref="L23:L24"/>
    <mergeCell ref="M23:M24"/>
    <mergeCell ref="N23:N24"/>
    <mergeCell ref="O23:O24"/>
    <mergeCell ref="P23:P24"/>
    <mergeCell ref="R23:R24"/>
    <mergeCell ref="Q23:Q24"/>
    <mergeCell ref="S23:S24"/>
    <mergeCell ref="T23:T24"/>
    <mergeCell ref="U23:U24"/>
    <mergeCell ref="V23:V24"/>
    <mergeCell ref="AY21:AY22"/>
    <mergeCell ref="K23:K24"/>
    <mergeCell ref="A21:A24"/>
    <mergeCell ref="B21:B24"/>
    <mergeCell ref="C21:C24"/>
    <mergeCell ref="E21:E24"/>
    <mergeCell ref="D21:D24"/>
    <mergeCell ref="F23:F24"/>
    <mergeCell ref="G23:G24"/>
    <mergeCell ref="H23:H24"/>
    <mergeCell ref="I23:I24"/>
    <mergeCell ref="J23:J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1"/>
  <sheetViews>
    <sheetView tabSelected="1" view="pageBreakPreview" zoomScale="85" zoomScaleSheetLayoutView="85" zoomScalePageLayoutView="0" workbookViewId="0" topLeftCell="C7">
      <selection activeCell="H15" sqref="H15"/>
    </sheetView>
  </sheetViews>
  <sheetFormatPr defaultColWidth="9.140625" defaultRowHeight="12.75"/>
  <cols>
    <col min="1" max="1" width="2.421875" style="99" hidden="1" customWidth="1"/>
    <col min="2" max="2" width="5.140625" style="99" customWidth="1"/>
    <col min="3" max="3" width="25.8515625" style="99" customWidth="1"/>
    <col min="4" max="4" width="15.8515625" style="99" customWidth="1"/>
    <col min="5" max="5" width="23.7109375" style="99" customWidth="1"/>
    <col min="6" max="6" width="15.00390625" style="99" customWidth="1"/>
    <col min="7" max="7" width="11.140625" style="99" customWidth="1"/>
    <col min="8" max="8" width="17.00390625" style="99" customWidth="1"/>
    <col min="9" max="9" width="15.421875" style="99" customWidth="1"/>
    <col min="10" max="11" width="15.140625" style="99" customWidth="1"/>
    <col min="12" max="12" width="14.140625" style="99" customWidth="1"/>
    <col min="13" max="16384" width="9.140625" style="99" customWidth="1"/>
  </cols>
  <sheetData>
    <row r="1" spans="2:11" ht="24" customHeight="1">
      <c r="B1" s="325" t="s">
        <v>28</v>
      </c>
      <c r="C1" s="325"/>
      <c r="D1" s="325"/>
      <c r="E1" s="325"/>
      <c r="F1" s="325"/>
      <c r="G1" s="325"/>
      <c r="H1" s="325"/>
      <c r="I1" s="325"/>
      <c r="J1" s="325"/>
      <c r="K1" s="325"/>
    </row>
    <row r="2" spans="2:11" ht="24" customHeight="1">
      <c r="B2" s="325" t="s">
        <v>222</v>
      </c>
      <c r="C2" s="325"/>
      <c r="D2" s="325"/>
      <c r="E2" s="325"/>
      <c r="F2" s="325"/>
      <c r="G2" s="325"/>
      <c r="H2" s="325"/>
      <c r="I2" s="325"/>
      <c r="J2" s="325"/>
      <c r="K2" s="325"/>
    </row>
    <row r="3" spans="2:11" ht="42" customHeight="1">
      <c r="B3" s="326" t="s">
        <v>77</v>
      </c>
      <c r="C3" s="326"/>
      <c r="D3" s="326"/>
      <c r="E3" s="326"/>
      <c r="F3" s="326"/>
      <c r="G3" s="326"/>
      <c r="H3" s="326"/>
      <c r="I3" s="326"/>
      <c r="J3" s="326"/>
      <c r="K3" s="326"/>
    </row>
    <row r="4" spans="3:10" ht="27.75" customHeight="1">
      <c r="C4" s="227"/>
      <c r="D4" s="327" t="s">
        <v>238</v>
      </c>
      <c r="E4" s="327"/>
      <c r="F4" s="327"/>
      <c r="G4" s="327"/>
      <c r="H4" s="327"/>
      <c r="I4" s="327"/>
      <c r="J4" s="227"/>
    </row>
    <row r="6" spans="2:11" s="101" customFormat="1" ht="89.25" customHeight="1">
      <c r="B6" s="100" t="s">
        <v>2</v>
      </c>
      <c r="C6" s="228" t="s">
        <v>78</v>
      </c>
      <c r="D6" s="228" t="s">
        <v>79</v>
      </c>
      <c r="E6" s="228" t="s">
        <v>168</v>
      </c>
      <c r="F6" s="228" t="s">
        <v>80</v>
      </c>
      <c r="G6" s="228" t="s">
        <v>169</v>
      </c>
      <c r="H6" s="228" t="s">
        <v>170</v>
      </c>
      <c r="I6" s="228" t="s">
        <v>171</v>
      </c>
      <c r="J6" s="228" t="s">
        <v>172</v>
      </c>
      <c r="K6" s="228" t="s">
        <v>81</v>
      </c>
    </row>
    <row r="7" spans="2:13" ht="29.25" customHeight="1">
      <c r="B7" s="106">
        <v>1</v>
      </c>
      <c r="C7" s="102" t="s">
        <v>215</v>
      </c>
      <c r="D7" s="102">
        <v>55.7</v>
      </c>
      <c r="E7" s="229" t="s">
        <v>216</v>
      </c>
      <c r="F7" s="102" t="s">
        <v>226</v>
      </c>
      <c r="G7" s="103"/>
      <c r="H7" s="276">
        <v>18</v>
      </c>
      <c r="I7" s="103">
        <v>18</v>
      </c>
      <c r="J7" s="103">
        <f>+G7+H7-I7</f>
        <v>0</v>
      </c>
      <c r="K7" s="102"/>
      <c r="L7" s="230"/>
      <c r="M7" s="231"/>
    </row>
    <row r="8" spans="2:14" ht="45" customHeight="1">
      <c r="B8" s="106">
        <v>2</v>
      </c>
      <c r="C8" s="102"/>
      <c r="D8" s="102"/>
      <c r="E8" s="229"/>
      <c r="F8" s="102"/>
      <c r="G8" s="103"/>
      <c r="H8" s="103"/>
      <c r="I8" s="103"/>
      <c r="J8" s="103">
        <f>+G8+H8-I8</f>
        <v>0</v>
      </c>
      <c r="K8" s="102"/>
      <c r="L8" s="322"/>
      <c r="M8" s="323"/>
      <c r="N8" s="323"/>
    </row>
    <row r="9" spans="2:11" ht="29.25" customHeight="1">
      <c r="B9" s="106">
        <v>3</v>
      </c>
      <c r="C9" s="102"/>
      <c r="D9" s="102"/>
      <c r="E9" s="102"/>
      <c r="F9" s="102"/>
      <c r="G9" s="103"/>
      <c r="H9" s="103"/>
      <c r="I9" s="103"/>
      <c r="J9" s="103">
        <f>+G9+H9-I9</f>
        <v>0</v>
      </c>
      <c r="K9" s="102"/>
    </row>
    <row r="10" spans="2:11" ht="29.25" customHeight="1">
      <c r="B10" s="106">
        <v>4</v>
      </c>
      <c r="C10" s="102"/>
      <c r="D10" s="102"/>
      <c r="E10" s="102"/>
      <c r="F10" s="102"/>
      <c r="G10" s="103"/>
      <c r="H10" s="103"/>
      <c r="I10" s="103"/>
      <c r="J10" s="103">
        <f>+G10+H10-I10</f>
        <v>0</v>
      </c>
      <c r="K10" s="102"/>
    </row>
    <row r="11" spans="2:11" ht="29.25" customHeight="1">
      <c r="B11" s="106">
        <v>5</v>
      </c>
      <c r="C11" s="102"/>
      <c r="D11" s="102"/>
      <c r="E11" s="102"/>
      <c r="F11" s="102"/>
      <c r="G11" s="103"/>
      <c r="H11" s="103"/>
      <c r="I11" s="103"/>
      <c r="J11" s="103">
        <f>+G11+H11-I11</f>
        <v>0</v>
      </c>
      <c r="K11" s="102"/>
    </row>
    <row r="12" spans="2:11" ht="29.25" customHeight="1">
      <c r="B12" s="106">
        <v>6</v>
      </c>
      <c r="C12" s="102"/>
      <c r="D12" s="102"/>
      <c r="E12" s="102"/>
      <c r="F12" s="102"/>
      <c r="G12" s="103"/>
      <c r="H12" s="103"/>
      <c r="I12" s="103"/>
      <c r="J12" s="103">
        <f>+G12+H12-I12</f>
        <v>0</v>
      </c>
      <c r="K12" s="102"/>
    </row>
    <row r="13" spans="2:11" ht="29.25" customHeight="1">
      <c r="B13" s="106">
        <v>7</v>
      </c>
      <c r="C13" s="102"/>
      <c r="D13" s="102"/>
      <c r="E13" s="102"/>
      <c r="F13" s="102"/>
      <c r="G13" s="103"/>
      <c r="H13" s="103"/>
      <c r="I13" s="103"/>
      <c r="J13" s="103">
        <f>+G13+H13-I13</f>
        <v>0</v>
      </c>
      <c r="K13" s="102"/>
    </row>
    <row r="14" spans="2:11" ht="29.25" customHeight="1">
      <c r="B14" s="106">
        <v>8</v>
      </c>
      <c r="C14" s="102"/>
      <c r="D14" s="102"/>
      <c r="E14" s="102"/>
      <c r="F14" s="102"/>
      <c r="G14" s="103">
        <f>SUM(G7:G13)</f>
        <v>0</v>
      </c>
      <c r="H14" s="103">
        <f>SUM(H7:H13)</f>
        <v>18</v>
      </c>
      <c r="I14" s="103">
        <f>SUM(I7:I13)</f>
        <v>18</v>
      </c>
      <c r="J14" s="103">
        <f>+G14+H14-I14</f>
        <v>0</v>
      </c>
      <c r="K14" s="102"/>
    </row>
    <row r="15" spans="8:12" s="104" customFormat="1" ht="18" customHeight="1">
      <c r="H15" s="104">
        <f>+H14/1.2</f>
        <v>15</v>
      </c>
      <c r="L15" s="104">
        <f>42/1.2</f>
        <v>35</v>
      </c>
    </row>
    <row r="16" spans="2:11" ht="17.25" customHeight="1"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3:9" s="105" customFormat="1" ht="24" customHeight="1">
      <c r="C17" s="105" t="s">
        <v>1</v>
      </c>
      <c r="G17" s="232"/>
      <c r="H17" s="324" t="s">
        <v>209</v>
      </c>
      <c r="I17" s="324"/>
    </row>
    <row r="18" spans="7:8" s="105" customFormat="1" ht="18" customHeight="1">
      <c r="G18" s="233"/>
      <c r="H18" s="233"/>
    </row>
    <row r="19" spans="3:9" s="105" customFormat="1" ht="21.75" customHeight="1">
      <c r="C19" s="234" t="s">
        <v>5</v>
      </c>
      <c r="D19" s="190"/>
      <c r="E19" s="190"/>
      <c r="G19" s="232"/>
      <c r="H19" s="324" t="s">
        <v>210</v>
      </c>
      <c r="I19" s="324"/>
    </row>
    <row r="20" spans="5:8" ht="13.5">
      <c r="E20" s="235" t="s">
        <v>0</v>
      </c>
      <c r="G20" s="104"/>
      <c r="H20" s="104"/>
    </row>
    <row r="21" spans="7:8" ht="24" customHeight="1">
      <c r="G21" s="104"/>
      <c r="H21" s="104"/>
    </row>
  </sheetData>
  <sheetProtection/>
  <mergeCells count="7">
    <mergeCell ref="L8:N8"/>
    <mergeCell ref="H17:I17"/>
    <mergeCell ref="H19:I19"/>
    <mergeCell ref="B1:K1"/>
    <mergeCell ref="B2:K2"/>
    <mergeCell ref="B3:K3"/>
    <mergeCell ref="D4:I4"/>
  </mergeCells>
  <printOptions/>
  <pageMargins left="0.2" right="0.2" top="0.27" bottom="0.35" header="0.19" footer="0.19"/>
  <pageSetup horizontalDpi="600" verticalDpi="600" orientation="landscape" paperSize="9" scale="85" r:id="rId1"/>
  <rowBreaks count="3" manualBreakCount="3">
    <brk id="21" max="10" man="1"/>
    <brk id="29" max="10" man="1"/>
    <brk id="3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4">
      <selection activeCell="D14" sqref="D14"/>
    </sheetView>
  </sheetViews>
  <sheetFormatPr defaultColWidth="9.140625" defaultRowHeight="12.75"/>
  <cols>
    <col min="1" max="1" width="6.421875" style="248" customWidth="1"/>
    <col min="2" max="2" width="63.28125" style="248" customWidth="1"/>
    <col min="3" max="3" width="19.421875" style="248" customWidth="1"/>
    <col min="4" max="16384" width="9.140625" style="248" customWidth="1"/>
  </cols>
  <sheetData>
    <row r="1" spans="1:3" ht="23.25">
      <c r="A1" s="328" t="s">
        <v>190</v>
      </c>
      <c r="B1" s="328"/>
      <c r="C1" s="328"/>
    </row>
    <row r="2" spans="1:3" ht="49.5" customHeight="1">
      <c r="A2" s="329" t="s">
        <v>212</v>
      </c>
      <c r="B2" s="329"/>
      <c r="C2" s="329"/>
    </row>
    <row r="3" spans="1:3" ht="19.5">
      <c r="A3" s="329"/>
      <c r="B3" s="329"/>
      <c r="C3" s="329"/>
    </row>
    <row r="4" spans="1:3" ht="15.75">
      <c r="A4" s="249"/>
      <c r="B4" s="249"/>
      <c r="C4" s="249"/>
    </row>
    <row r="5" spans="1:3" ht="42.75" customHeight="1">
      <c r="A5" s="250" t="s">
        <v>2</v>
      </c>
      <c r="B5" s="250" t="s">
        <v>191</v>
      </c>
      <c r="C5" s="251" t="s">
        <v>192</v>
      </c>
    </row>
    <row r="6" spans="1:3" ht="30" customHeight="1">
      <c r="A6" s="252">
        <v>1</v>
      </c>
      <c r="B6" s="253" t="s">
        <v>193</v>
      </c>
      <c r="C6" s="254">
        <v>420</v>
      </c>
    </row>
    <row r="7" spans="1:3" ht="30" customHeight="1">
      <c r="A7" s="252">
        <v>2</v>
      </c>
      <c r="B7" s="253" t="s">
        <v>194</v>
      </c>
      <c r="C7" s="254">
        <f>+C8+C9+C10</f>
        <v>55</v>
      </c>
    </row>
    <row r="8" spans="1:3" ht="30" customHeight="1">
      <c r="A8" s="255">
        <v>2.1</v>
      </c>
      <c r="B8" s="256" t="s">
        <v>195</v>
      </c>
      <c r="C8" s="254">
        <v>4</v>
      </c>
    </row>
    <row r="9" spans="1:3" ht="30" customHeight="1">
      <c r="A9" s="255">
        <v>2.2</v>
      </c>
      <c r="B9" s="256" t="s">
        <v>196</v>
      </c>
      <c r="C9" s="254">
        <v>14</v>
      </c>
    </row>
    <row r="10" spans="1:3" ht="30" customHeight="1">
      <c r="A10" s="255">
        <v>2.3</v>
      </c>
      <c r="B10" s="256" t="s">
        <v>197</v>
      </c>
      <c r="C10" s="254">
        <v>37</v>
      </c>
    </row>
    <row r="11" spans="1:5" ht="30" customHeight="1">
      <c r="A11" s="257">
        <v>3</v>
      </c>
      <c r="B11" s="253" t="s">
        <v>198</v>
      </c>
      <c r="C11" s="258">
        <f>C12+C13+C14</f>
        <v>77800.8</v>
      </c>
      <c r="D11" s="248">
        <f>+'Ekamutneri hamematakan'!D25+'Ekamutneri hamematakan'!D70</f>
        <v>77800.8</v>
      </c>
      <c r="E11" s="260">
        <f>+D11-C11</f>
        <v>0</v>
      </c>
    </row>
    <row r="12" spans="1:5" ht="30" customHeight="1">
      <c r="A12" s="255">
        <v>3.1</v>
      </c>
      <c r="B12" s="259" t="s">
        <v>199</v>
      </c>
      <c r="C12" s="258">
        <v>8399.5</v>
      </c>
      <c r="E12" s="260"/>
    </row>
    <row r="13" spans="1:3" ht="30" customHeight="1">
      <c r="A13" s="255">
        <v>3.2</v>
      </c>
      <c r="B13" s="259" t="s">
        <v>200</v>
      </c>
      <c r="C13" s="254">
        <v>19116.8</v>
      </c>
    </row>
    <row r="14" spans="1:3" ht="30" customHeight="1">
      <c r="A14" s="255">
        <v>3.3</v>
      </c>
      <c r="B14" s="259" t="s">
        <v>201</v>
      </c>
      <c r="C14" s="254">
        <v>50284.5</v>
      </c>
    </row>
    <row r="15" ht="31.5" customHeight="1"/>
    <row r="16" ht="15.75">
      <c r="B16" s="248" t="s">
        <v>213</v>
      </c>
    </row>
    <row r="18" ht="15.75">
      <c r="B18" s="248" t="s">
        <v>214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Ero</cp:lastModifiedBy>
  <cp:lastPrinted>2021-01-29T09:36:03Z</cp:lastPrinted>
  <dcterms:created xsi:type="dcterms:W3CDTF">1996-10-14T23:33:28Z</dcterms:created>
  <dcterms:modified xsi:type="dcterms:W3CDTF">2021-02-10T07:53:12Z</dcterms:modified>
  <cp:category/>
  <cp:version/>
  <cp:contentType/>
  <cp:contentStatus/>
</cp:coreProperties>
</file>