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tabRatio="872"/>
  </bookViews>
  <sheets>
    <sheet name="Ekamutneri hamematakan" sheetId="17" r:id="rId1"/>
    <sheet name="Dramakani hamematakan" sheetId="18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Tab" localSheetId="1">#REF!</definedName>
    <definedName name="Tab">#REF!</definedName>
    <definedName name="Tab1CodeCol" localSheetId="1">#REF!</definedName>
    <definedName name="Tab1CodeCol" localSheetId="0">#REF!</definedName>
    <definedName name="Tab1CodeCol">#REF!</definedName>
    <definedName name="Tab1Col" localSheetId="1">#REF!</definedName>
    <definedName name="Tab1Col">#REF!</definedName>
    <definedName name="Tab1Col1" localSheetId="1">#REF!</definedName>
    <definedName name="Tab1Col1" localSheetId="0">#REF!</definedName>
    <definedName name="Tab1Col1">#REF!</definedName>
    <definedName name="Tab1ColLast" localSheetId="1">#REF!</definedName>
    <definedName name="Tab1ColLast" localSheetId="0">#REF!</definedName>
    <definedName name="Tab1ColLast">#REF!</definedName>
    <definedName name="Tab1Row1" localSheetId="1">#REF!</definedName>
    <definedName name="Tab1Row1" localSheetId="0">#REF!</definedName>
    <definedName name="Tab1Row1">#REF!</definedName>
    <definedName name="Tab1RowCode" localSheetId="1">#REF!</definedName>
    <definedName name="Tab1RowCode" localSheetId="0">#REF!</definedName>
    <definedName name="Tab1RowCode">#REF!</definedName>
    <definedName name="Tab1RowLast" localSheetId="1">#REF!</definedName>
    <definedName name="Tab1RowLast" localSheetId="0">#REF!</definedName>
    <definedName name="Tab1RowLast">#REF!</definedName>
    <definedName name="Tab2CodeCol" localSheetId="1">#REF!</definedName>
    <definedName name="Tab2CodeCol" localSheetId="0">#REF!</definedName>
    <definedName name="Tab2CodeCol">#REF!</definedName>
    <definedName name="Tab2Col1" localSheetId="1">#REF!</definedName>
    <definedName name="Tab2Col1" localSheetId="0">#REF!</definedName>
    <definedName name="Tab2Col1">#REF!</definedName>
    <definedName name="Tab2ColLast" localSheetId="1">#REF!</definedName>
    <definedName name="Tab2ColLast" localSheetId="0">#REF!</definedName>
    <definedName name="Tab2ColLast">#REF!</definedName>
    <definedName name="Tab2Row1" localSheetId="1">#REF!</definedName>
    <definedName name="Tab2Row1" localSheetId="0">#REF!</definedName>
    <definedName name="Tab2Row1">#REF!</definedName>
    <definedName name="Tab2RowCode" localSheetId="1">#REF!</definedName>
    <definedName name="Tab2RowCode" localSheetId="0">#REF!</definedName>
    <definedName name="Tab2RowCode">#REF!</definedName>
    <definedName name="Tab2RowLast" localSheetId="1">#REF!</definedName>
    <definedName name="Tab2RowLast" localSheetId="0">#REF!</definedName>
    <definedName name="Tab2RowLast">#REF!</definedName>
    <definedName name="Tab3CodeCol" localSheetId="1">#REF!</definedName>
    <definedName name="Tab3CodeCol" localSheetId="0">#REF!</definedName>
    <definedName name="Tab3CodeCol">#REF!</definedName>
    <definedName name="Tab3Col1" localSheetId="1">#REF!</definedName>
    <definedName name="Tab3Col1" localSheetId="0">#REF!</definedName>
    <definedName name="Tab3Col1">#REF!</definedName>
    <definedName name="Tab3ColLast" localSheetId="1">#REF!</definedName>
    <definedName name="Tab3ColLast" localSheetId="0">#REF!</definedName>
    <definedName name="Tab3ColLast">#REF!</definedName>
    <definedName name="Tab3Row1" localSheetId="1">#REF!</definedName>
    <definedName name="Tab3Row1" localSheetId="0">#REF!</definedName>
    <definedName name="Tab3Row1">#REF!</definedName>
    <definedName name="Tab3RowLast" localSheetId="1">#REF!</definedName>
    <definedName name="Tab3RowLast" localSheetId="0">#REF!</definedName>
    <definedName name="Tab3RowLast">#REF!</definedName>
    <definedName name="Tab4CodeCol" localSheetId="1">#REF!</definedName>
    <definedName name="Tab4CodeCol" localSheetId="0">#REF!</definedName>
    <definedName name="Tab4CodeCol">#REF!</definedName>
    <definedName name="Tab4Col1" localSheetId="1">#REF!</definedName>
    <definedName name="Tab4Col1" localSheetId="0">#REF!</definedName>
    <definedName name="Tab4Col1">#REF!</definedName>
    <definedName name="Tab4ColLast" localSheetId="1">#REF!</definedName>
    <definedName name="Tab4ColLast" localSheetId="0">#REF!</definedName>
    <definedName name="Tab4ColLast">#REF!</definedName>
    <definedName name="Tab4Row1" localSheetId="1">#REF!</definedName>
    <definedName name="Tab4Row1" localSheetId="0">#REF!</definedName>
    <definedName name="Tab4Row1">#REF!</definedName>
    <definedName name="Tab4RowLast" localSheetId="1">#REF!</definedName>
    <definedName name="Tab4RowLast" localSheetId="0">#REF!</definedName>
    <definedName name="Tab4RowLast">#REF!</definedName>
    <definedName name="Tab5CodeCol" localSheetId="1">#REF!</definedName>
    <definedName name="Tab5CodeCol" localSheetId="0">#REF!</definedName>
    <definedName name="Tab5CodeCol">#REF!</definedName>
    <definedName name="Tab5Col1" localSheetId="1">#REF!</definedName>
    <definedName name="Tab5Col1" localSheetId="0">#REF!</definedName>
    <definedName name="Tab5Col1">#REF!</definedName>
    <definedName name="Tab5ColLast" localSheetId="1">#REF!</definedName>
    <definedName name="Tab5ColLast" localSheetId="0">#REF!</definedName>
    <definedName name="Tab5ColLast">#REF!</definedName>
    <definedName name="Tab5Row1" localSheetId="1">#REF!</definedName>
    <definedName name="Tab5Row1" localSheetId="0">#REF!</definedName>
    <definedName name="Tab5Row1">#REF!</definedName>
    <definedName name="Tab5RowLast" localSheetId="1">#REF!</definedName>
    <definedName name="Tab5RowLast" localSheetId="0">#REF!</definedName>
    <definedName name="Tab5RowLast">#REF!</definedName>
    <definedName name="Tab6CodeCol" localSheetId="1">#REF!</definedName>
    <definedName name="Tab6CodeCol" localSheetId="0">#REF!</definedName>
    <definedName name="Tab6CodeCol">#REF!</definedName>
    <definedName name="Tab6Col1" localSheetId="1">#REF!</definedName>
    <definedName name="Tab6Col1" localSheetId="0">#REF!</definedName>
    <definedName name="Tab6Col1">#REF!</definedName>
    <definedName name="Tab6ColLast" localSheetId="1">#REF!</definedName>
    <definedName name="Tab6ColLast" localSheetId="0">#REF!</definedName>
    <definedName name="Tab6ColLast">#REF!</definedName>
    <definedName name="Tab6Row1" localSheetId="1">#REF!</definedName>
    <definedName name="Tab6Row1" localSheetId="0">#REF!</definedName>
    <definedName name="Tab6Row1">#REF!</definedName>
    <definedName name="Tab6RowLast" localSheetId="1">#REF!</definedName>
    <definedName name="Tab6RowLast" localSheetId="0">#REF!</definedName>
    <definedName name="Tab6RowLast">#REF!</definedName>
    <definedName name="Tab7CodeCol" localSheetId="1">#REF!</definedName>
    <definedName name="Tab7CodeCol" localSheetId="0">#REF!</definedName>
    <definedName name="Tab7CodeCol">#REF!</definedName>
    <definedName name="Tab7Col1" localSheetId="1">#REF!</definedName>
    <definedName name="Tab7Col1" localSheetId="0">#REF!</definedName>
    <definedName name="Tab7Col1">#REF!</definedName>
    <definedName name="Tab7ColLast" localSheetId="1">#REF!</definedName>
    <definedName name="Tab7ColLast" localSheetId="0">#REF!</definedName>
    <definedName name="Tab7ColLast">#REF!</definedName>
    <definedName name="Tab7Row1" localSheetId="1">#REF!</definedName>
    <definedName name="Tab7Row1" localSheetId="0">#REF!</definedName>
    <definedName name="Tab7Row1">#REF!</definedName>
    <definedName name="Tab7RowCode" localSheetId="1">#REF!</definedName>
    <definedName name="Tab7RowCode" localSheetId="0">#REF!</definedName>
    <definedName name="Tab7RowCode">#REF!</definedName>
    <definedName name="Tab7RowLast" localSheetId="1">#REF!</definedName>
    <definedName name="Tab7RowLast" localSheetId="0">#REF!</definedName>
    <definedName name="Tab7RowLast">#REF!</definedName>
    <definedName name="_xlnm.Print_Area" localSheetId="1">'Dramakani hamematakan'!$A$1:$E$93</definedName>
    <definedName name="_xlnm.Print_Area" localSheetId="0">'Ekamutneri hamematakan'!$A$1:$E$79</definedName>
  </definedNames>
  <calcPr calcId="144525"/>
</workbook>
</file>

<file path=xl/calcChain.xml><?xml version="1.0" encoding="utf-8"?>
<calcChain xmlns="http://schemas.openxmlformats.org/spreadsheetml/2006/main">
  <c r="E59" i="17" l="1"/>
  <c r="E58" i="18" l="1"/>
  <c r="E70" i="17"/>
  <c r="E71" i="17"/>
  <c r="C69" i="17"/>
  <c r="D69" i="17"/>
  <c r="E69" i="17" l="1"/>
  <c r="C53" i="17"/>
  <c r="D21" i="17"/>
  <c r="E63" i="17"/>
  <c r="D50" i="17"/>
  <c r="D41" i="17"/>
  <c r="E65" i="18"/>
  <c r="D63" i="18"/>
  <c r="C63" i="18"/>
  <c r="C61" i="17"/>
  <c r="E63" i="18" l="1"/>
  <c r="D8" i="17"/>
  <c r="C21" i="17" l="1"/>
  <c r="E57" i="18"/>
  <c r="C8" i="17"/>
  <c r="E11" i="17"/>
  <c r="D70" i="18"/>
  <c r="C70" i="18"/>
  <c r="C59" i="18"/>
  <c r="C9" i="18"/>
  <c r="D9" i="18"/>
  <c r="E12" i="18"/>
  <c r="D83" i="18"/>
  <c r="C83" i="18"/>
  <c r="E85" i="18"/>
  <c r="D69" i="18" l="1"/>
  <c r="C69" i="18"/>
  <c r="E6" i="18" l="1"/>
  <c r="E8" i="18"/>
  <c r="E10" i="18"/>
  <c r="E11" i="18"/>
  <c r="E13" i="18"/>
  <c r="E14" i="18"/>
  <c r="E16" i="18"/>
  <c r="E17" i="18"/>
  <c r="E18" i="18"/>
  <c r="E19" i="18"/>
  <c r="E20" i="18"/>
  <c r="E21" i="18"/>
  <c r="E24" i="18"/>
  <c r="E25" i="18"/>
  <c r="E27" i="18"/>
  <c r="E28" i="18"/>
  <c r="E31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3" i="18"/>
  <c r="E54" i="18"/>
  <c r="E55" i="18"/>
  <c r="E56" i="18"/>
  <c r="E60" i="18"/>
  <c r="E61" i="18"/>
  <c r="E62" i="18"/>
  <c r="E64" i="18"/>
  <c r="E66" i="18"/>
  <c r="E67" i="18"/>
  <c r="E70" i="18"/>
  <c r="E71" i="18"/>
  <c r="E72" i="18"/>
  <c r="E73" i="18"/>
  <c r="E74" i="18"/>
  <c r="E75" i="18"/>
  <c r="E76" i="18"/>
  <c r="E78" i="18"/>
  <c r="E77" i="18"/>
  <c r="E80" i="18"/>
  <c r="E81" i="18"/>
  <c r="E82" i="18"/>
  <c r="E84" i="18"/>
  <c r="E83" i="18"/>
  <c r="D79" i="18"/>
  <c r="D68" i="18" s="1"/>
  <c r="C79" i="18"/>
  <c r="E69" i="18"/>
  <c r="D59" i="18"/>
  <c r="E59" i="18" s="1"/>
  <c r="D52" i="18"/>
  <c r="C52" i="18"/>
  <c r="D49" i="18"/>
  <c r="C49" i="18"/>
  <c r="D40" i="18"/>
  <c r="C40" i="18"/>
  <c r="D32" i="18"/>
  <c r="C32" i="18"/>
  <c r="C29" i="18"/>
  <c r="D26" i="18"/>
  <c r="C26" i="18"/>
  <c r="D15" i="18"/>
  <c r="D7" i="18" s="1"/>
  <c r="C15" i="18"/>
  <c r="E9" i="18"/>
  <c r="E35" i="17"/>
  <c r="E56" i="17"/>
  <c r="E67" i="17"/>
  <c r="E66" i="17"/>
  <c r="E65" i="17"/>
  <c r="E58" i="17"/>
  <c r="E46" i="17"/>
  <c r="E7" i="17"/>
  <c r="E9" i="17"/>
  <c r="E10" i="17"/>
  <c r="E12" i="17"/>
  <c r="E13" i="17"/>
  <c r="E15" i="17"/>
  <c r="E16" i="17"/>
  <c r="E17" i="17"/>
  <c r="E18" i="17"/>
  <c r="E19" i="17"/>
  <c r="E21" i="17"/>
  <c r="E22" i="17"/>
  <c r="E25" i="17"/>
  <c r="E26" i="17"/>
  <c r="E28" i="17"/>
  <c r="E29" i="17"/>
  <c r="E32" i="17"/>
  <c r="E34" i="17"/>
  <c r="E36" i="17"/>
  <c r="E37" i="17"/>
  <c r="E38" i="17"/>
  <c r="E39" i="17"/>
  <c r="E40" i="17"/>
  <c r="E42" i="17"/>
  <c r="E43" i="17"/>
  <c r="E44" i="17"/>
  <c r="E45" i="17"/>
  <c r="E47" i="17"/>
  <c r="E48" i="17"/>
  <c r="E49" i="17"/>
  <c r="E51" i="17"/>
  <c r="E52" i="17"/>
  <c r="E54" i="17"/>
  <c r="E55" i="17"/>
  <c r="E57" i="17"/>
  <c r="E60" i="17"/>
  <c r="E62" i="17"/>
  <c r="E64" i="17"/>
  <c r="C50" i="17"/>
  <c r="C41" i="17"/>
  <c r="C33" i="17"/>
  <c r="C30" i="17"/>
  <c r="C27" i="17"/>
  <c r="C20" i="17"/>
  <c r="C14" i="17"/>
  <c r="D61" i="17"/>
  <c r="E61" i="17" s="1"/>
  <c r="D53" i="17"/>
  <c r="E53" i="17" s="1"/>
  <c r="E41" i="17"/>
  <c r="D33" i="17"/>
  <c r="E33" i="17" s="1"/>
  <c r="D27" i="17"/>
  <c r="D20" i="17"/>
  <c r="D14" i="17"/>
  <c r="E8" i="17"/>
  <c r="E20" i="17" l="1"/>
  <c r="C24" i="17"/>
  <c r="C6" i="17"/>
  <c r="C23" i="18"/>
  <c r="E79" i="18"/>
  <c r="E52" i="18"/>
  <c r="E49" i="18"/>
  <c r="E40" i="18"/>
  <c r="C68" i="18"/>
  <c r="E68" i="18" s="1"/>
  <c r="E32" i="18"/>
  <c r="E50" i="17"/>
  <c r="E15" i="18"/>
  <c r="E14" i="17"/>
  <c r="E26" i="18"/>
  <c r="C7" i="18"/>
  <c r="E27" i="17"/>
  <c r="C68" i="17" l="1"/>
  <c r="C72" i="17" s="1"/>
  <c r="C22" i="18"/>
  <c r="C86" i="18" s="1"/>
  <c r="E7" i="18"/>
  <c r="E30" i="18" l="1"/>
  <c r="D29" i="18"/>
  <c r="E31" i="17" l="1"/>
  <c r="D30" i="17"/>
  <c r="D23" i="18"/>
  <c r="E29" i="18"/>
  <c r="E30" i="17" l="1"/>
  <c r="D24" i="17"/>
  <c r="E24" i="17" s="1"/>
  <c r="D22" i="18"/>
  <c r="E23" i="18"/>
  <c r="E23" i="17"/>
  <c r="D6" i="17"/>
  <c r="D86" i="18" l="1"/>
  <c r="E86" i="18" s="1"/>
  <c r="E22" i="18"/>
  <c r="D68" i="17"/>
  <c r="E6" i="17"/>
  <c r="E68" i="17" l="1"/>
  <c r="D72" i="17"/>
  <c r="E72" i="17" s="1"/>
</calcChain>
</file>

<file path=xl/sharedStrings.xml><?xml version="1.0" encoding="utf-8"?>
<sst xmlns="http://schemas.openxmlformats.org/spreadsheetml/2006/main" count="258" uniqueCount="155">
  <si>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</si>
  <si>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</si>
  <si>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</si>
  <si>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</si>
  <si>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</si>
  <si>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</si>
  <si>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</si>
  <si>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</si>
  <si>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</si>
  <si>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</si>
  <si>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</si>
  <si>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</si>
  <si>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</si>
  <si>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</si>
  <si>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IV</t>
  </si>
  <si>
    <t>Դրամական միջոցների ազատ մնացորդը հաշվետու ժամանակաշրջանի վերջին</t>
  </si>
  <si>
    <t xml:space="preserve">  հազ.դրամ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</si>
  <si>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</si>
  <si>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</si>
  <si>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</si>
  <si>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</si>
  <si>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</si>
  <si>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</si>
  <si>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</si>
  <si>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</si>
  <si>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</si>
  <si>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</si>
  <si>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</si>
  <si>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</si>
  <si>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</si>
  <si>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</si>
  <si>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</si>
  <si>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</si>
  <si>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</si>
  <si>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</si>
  <si>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</si>
  <si>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</si>
  <si>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</si>
  <si>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</si>
  <si>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</si>
  <si>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</si>
  <si>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</si>
  <si>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</si>
  <si>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</si>
  <si>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</si>
  <si>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</si>
  <si>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</si>
  <si>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</si>
  <si>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</si>
  <si>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</si>
  <si>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</si>
  <si>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</si>
  <si>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</si>
  <si>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</si>
  <si>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</si>
  <si>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</si>
  <si>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</si>
  <si>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</si>
  <si>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</si>
  <si>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</si>
  <si>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</si>
  <si>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</si>
  <si>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</si>
  <si>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</si>
  <si>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</si>
  <si>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</si>
  <si>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</si>
  <si>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</si>
  <si>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</si>
  <si>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</si>
  <si>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</si>
  <si>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</si>
  <si>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</si>
  <si>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</si>
  <si>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</si>
  <si>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</si>
  <si>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</si>
  <si>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</si>
  <si>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</si>
  <si>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</si>
  <si>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</si>
  <si>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</si>
  <si>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</si>
  <si>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</si>
  <si>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</si>
  <si>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</si>
  <si>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</si>
  <si>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</si>
  <si>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</si>
  <si>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</si>
  <si>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</si>
  <si>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</si>
  <si>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</si>
  <si>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</si>
  <si>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</si>
  <si>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</si>
  <si>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</si>
  <si>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</si>
  <si>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</si>
  <si>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</si>
  <si>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</si>
  <si>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</si>
  <si>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</si>
  <si>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</si>
  <si>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</si>
  <si>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</si>
  <si>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</si>
  <si>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</si>
  <si>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</si>
  <si>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</si>
  <si>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</si>
  <si>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</si>
  <si>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</si>
  <si>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</si>
  <si>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</si>
  <si>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</si>
  <si>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</si>
  <si>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</si>
  <si>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</si>
  <si>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</si>
  <si>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</si>
  <si>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</si>
  <si>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</si>
  <si>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</si>
  <si>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</si>
  <si>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</si>
  <si>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</si>
  <si>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 xml:space="preserve"> 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</si>
  <si>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</si>
  <si>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</si>
  <si>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</si>
  <si>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</si>
  <si>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</si>
  <si>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</si>
  <si>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</si>
  <si>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</si>
  <si>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</si>
  <si>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</si>
  <si>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</si>
  <si>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</si>
  <si>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Աղբահանության գծով</t>
  </si>
  <si>
    <t>նոր տողեր ավելացնել 12 և 13 տողերի միջև</t>
  </si>
  <si>
    <t>Ջրի գծով սուբսիդիան դրամական հոսքերում չի արտացոլվում</t>
  </si>
  <si>
    <r>
      <t xml:space="preserve">Նախորդ ժամանակաշրջանի </t>
    </r>
    <r>
      <rPr>
        <b/>
        <u/>
        <sz val="10"/>
        <rFont val="GHEA Grapalat"/>
        <family val="3"/>
      </rPr>
      <t>հաստատված նախահաշիվ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</si>
  <si>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</si>
  <si>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2019թ. եկամուտների ու ծախսերի հաստատված նախահաշվի և  փաստացի կատարողականի
 համեմատական ցուցանիշների վերաբերյալ</t>
  </si>
  <si>
    <t>2019թ. դրամական միջոցների հոսքերի հաստատված նախահաշվի և  փաստացի դրամական միջոցների հոսքերի համեմատական ցուցանիշների վերաբերյալ</t>
  </si>
  <si>
    <t>Պարգևատրման գծով</t>
  </si>
  <si>
    <t>Աշխատավարձի գծով</t>
  </si>
  <si>
    <t xml:space="preserve">«Երևանի Վ. Սարոյանի անվան հ.138 հիմնական դպրոց» ՊՈԱԿ-ի </t>
  </si>
  <si>
    <t>Լ. Հովհաննիսյան</t>
  </si>
  <si>
    <t>Գ. Մարտիրոսյան</t>
  </si>
  <si>
    <t xml:space="preserve">Աշխատավարձ, </t>
  </si>
  <si>
    <t>Պարգևատրում</t>
  </si>
  <si>
    <t>Կրթական, մշակութային և սպորտային նպաստներ բյուջեյից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</si>
</sst>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  <font>
      <sz val="11"/>
      <color indexed="8"/>
      <name val="Arial LatArm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6" fillId="0" borderId="0"/>
    <xf numFmtId="0" fontId="1" fillId="0" borderId="0"/>
    <xf numFmtId="0" fontId="38" fillId="0" borderId="0"/>
  </cellStyleXfs>
  <cellXfs count="196">
    <xf numFmtId="0" fontId="0" fillId="0" borderId="0" xfId="0"/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0" fontId="24" fillId="0" borderId="10" xfId="45" applyFont="1" applyBorder="1" applyAlignment="1" applyProtection="1">
      <alignment horizontal="left" vertical="center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5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5" borderId="10" xfId="0" applyFont="1" applyFill="1" applyBorder="1" applyAlignment="1" applyProtection="1">
      <alignment horizontal="left" vertical="center" wrapText="1"/>
    </xf>
    <xf numFmtId="0" fontId="24" fillId="25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37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</xf>
    <xf numFmtId="0" fontId="30" fillId="0" borderId="10" xfId="45" applyFont="1" applyFill="1" applyBorder="1" applyAlignment="1" applyProtection="1">
      <alignment vertical="center" wrapText="1"/>
    </xf>
    <xf numFmtId="0" fontId="30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164" fontId="23" fillId="0" borderId="10" xfId="20" applyNumberFormat="1" applyFont="1" applyFill="1" applyBorder="1" applyAlignment="1" applyProtection="1">
      <alignment horizontal="center" vertic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8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25" fillId="0" borderId="10" xfId="45" applyFont="1" applyFill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left" vertical="center"/>
      <protection locked="0"/>
    </xf>
    <xf numFmtId="164" fontId="28" fillId="0" borderId="10" xfId="20" applyNumberFormat="1" applyFont="1" applyFill="1" applyBorder="1" applyAlignment="1" applyProtection="1">
      <alignment horizontal="center" vertical="center"/>
      <protection locked="0"/>
    </xf>
    <xf numFmtId="0" fontId="29" fillId="0" borderId="10" xfId="45" applyFont="1" applyBorder="1" applyAlignment="1" applyProtection="1">
      <alignment horizontal="center" vertical="center"/>
      <protection hidden="1"/>
    </xf>
    <xf numFmtId="0" fontId="25" fillId="0" borderId="10" xfId="45" applyFont="1" applyBorder="1" applyAlignment="1" applyProtection="1">
      <alignment vertical="center" wrapText="1"/>
      <protection hidden="1"/>
    </xf>
    <xf numFmtId="164" fontId="25" fillId="0" borderId="10" xfId="45" applyNumberFormat="1" applyFont="1" applyBorder="1" applyAlignment="1" applyProtection="1">
      <alignment horizontal="center" vertical="center"/>
      <protection hidden="1"/>
    </xf>
    <xf numFmtId="164" fontId="28" fillId="24" borderId="10" xfId="45" applyNumberFormat="1" applyFont="1" applyFill="1" applyBorder="1" applyAlignment="1" applyProtection="1">
      <alignment horizontal="center" vertical="center"/>
      <protection locked="0"/>
    </xf>
    <xf numFmtId="164" fontId="28" fillId="0" borderId="10" xfId="45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/>
      <protection hidden="1"/>
    </xf>
    <xf numFmtId="164" fontId="25" fillId="0" borderId="10" xfId="2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</xf>
    <xf numFmtId="0" fontId="29" fillId="0" borderId="10" xfId="45" applyFont="1" applyBorder="1" applyAlignment="1" applyProtection="1">
      <alignment horizontal="center" vertical="center"/>
      <protection locked="0"/>
    </xf>
    <xf numFmtId="164" fontId="28" fillId="0" borderId="10" xfId="20" applyNumberFormat="1" applyFont="1" applyBorder="1" applyAlignment="1" applyProtection="1">
      <alignment horizontal="center" vertical="center"/>
      <protection locked="0"/>
    </xf>
    <xf numFmtId="164" fontId="27" fillId="0" borderId="10" xfId="2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</cellXfs>
  <cellStyles count="5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 6" xfId="56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2"/>
  <sheetViews>
    <sheetView tabSelected="1" view="pageBreakPreview" topLeftCell="A29" zoomScaleSheetLayoutView="100" workbookViewId="0">
      <selection activeCell="D24" sqref="D24"/>
    </sheetView>
  </sheetViews>
  <sheetFormatPr defaultRowHeight="15.75"/>
  <cols>
    <col min="1" max="1" width="5.5703125" style="67" customWidth="1"/>
    <col min="2" max="2" width="60.7109375" style="67" customWidth="1"/>
    <col min="3" max="3" width="17.5703125" style="67" customWidth="1"/>
    <col min="4" max="4" width="18.42578125" style="67" customWidth="1"/>
    <col min="5" max="5" width="15" style="162" customWidth="1"/>
    <col min="6" max="6" width="14.85546875" style="81" bestFit="1" customWidth="1"/>
    <col min="7" max="12" width="9.140625" style="65"/>
    <col min="13" max="61" width="9.140625" style="66"/>
    <col min="62" max="16384" width="9.140625" style="67"/>
  </cols>
  <sheetData>
    <row r="1" spans="1:61" s="80" customFormat="1" ht="21.75" customHeight="1">
      <c r="A1" s="189" t="s">
        <v>18</v>
      </c>
      <c r="B1" s="189"/>
      <c r="C1" s="189"/>
      <c r="D1" s="189"/>
      <c r="E1" s="189"/>
      <c r="F1" s="170"/>
      <c r="G1" s="82"/>
      <c r="H1" s="82"/>
      <c r="I1" s="82"/>
      <c r="J1" s="82"/>
      <c r="K1" s="82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</row>
    <row r="2" spans="1:61" s="86" customFormat="1" ht="27.75" customHeight="1">
      <c r="A2" s="191" t="s">
        <v>149</v>
      </c>
      <c r="B2" s="191"/>
      <c r="C2" s="191"/>
      <c r="D2" s="191"/>
      <c r="E2" s="191"/>
      <c r="F2" s="169"/>
      <c r="G2" s="84"/>
      <c r="H2" s="82"/>
      <c r="I2" s="82"/>
      <c r="J2" s="82"/>
      <c r="K2" s="82"/>
      <c r="L2" s="82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</row>
    <row r="3" spans="1:61" s="86" customFormat="1" ht="45" customHeight="1">
      <c r="A3" s="190" t="s">
        <v>145</v>
      </c>
      <c r="B3" s="190"/>
      <c r="C3" s="190"/>
      <c r="D3" s="190"/>
      <c r="E3" s="190"/>
      <c r="F3" s="81"/>
      <c r="G3" s="82"/>
      <c r="H3" s="82"/>
      <c r="I3" s="82"/>
      <c r="J3" s="82"/>
      <c r="K3" s="82"/>
      <c r="L3" s="82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1:61" s="86" customFormat="1" ht="17.25" customHeight="1">
      <c r="A4" s="87"/>
      <c r="B4" s="87"/>
      <c r="C4" s="87"/>
      <c r="D4" s="129"/>
      <c r="E4" s="129" t="s">
        <v>16</v>
      </c>
      <c r="F4" s="81"/>
      <c r="G4" s="82"/>
      <c r="H4" s="82"/>
      <c r="I4" s="82"/>
      <c r="J4" s="82"/>
      <c r="K4" s="82"/>
      <c r="L4" s="82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</row>
    <row r="5" spans="1:61" s="86" customFormat="1" ht="70.5" customHeight="1">
      <c r="A5" s="25" t="s">
        <v>2</v>
      </c>
      <c r="B5" s="27" t="s">
        <v>11</v>
      </c>
      <c r="C5" s="15" t="s">
        <v>143</v>
      </c>
      <c r="D5" s="15" t="s">
        <v>144</v>
      </c>
      <c r="E5" s="165" t="s">
        <v>17</v>
      </c>
      <c r="F5" s="81"/>
      <c r="G5" s="82"/>
      <c r="H5" s="82"/>
      <c r="I5" s="82"/>
      <c r="J5" s="82"/>
      <c r="K5" s="82"/>
      <c r="L5" s="82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1" s="80" customFormat="1" ht="25.5" customHeight="1">
      <c r="A6" s="139" t="s">
        <v>6</v>
      </c>
      <c r="B6" s="157" t="s">
        <v>40</v>
      </c>
      <c r="C6" s="156">
        <f>SUM(C7:C8,C12:C14,C19:C20,C23)</f>
        <v>93647.1</v>
      </c>
      <c r="D6" s="163">
        <f>SUM(D7:D8,D12:D14,D19:D20,D23)</f>
        <v>94632.6</v>
      </c>
      <c r="E6" s="163">
        <f>+D6-C6</f>
        <v>985.5</v>
      </c>
      <c r="F6" s="81"/>
      <c r="G6" s="82"/>
      <c r="H6" s="82"/>
      <c r="I6" s="82"/>
      <c r="J6" s="82"/>
      <c r="K6" s="82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</row>
    <row r="7" spans="1:61" s="90" customFormat="1" ht="18.75" customHeight="1">
      <c r="A7" s="130">
        <v>1</v>
      </c>
      <c r="B7" s="131" t="s">
        <v>105</v>
      </c>
      <c r="C7" s="132">
        <v>79683.399999999994</v>
      </c>
      <c r="D7" s="186">
        <v>81257.600000000006</v>
      </c>
      <c r="E7" s="133">
        <f t="shared" ref="E7:E64" si="0">+D7-C7</f>
        <v>1574.2000000000116</v>
      </c>
      <c r="F7" s="81"/>
      <c r="G7" s="88"/>
      <c r="H7" s="88"/>
      <c r="I7" s="88"/>
      <c r="J7" s="88"/>
      <c r="K7" s="88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1:61" s="90" customFormat="1" ht="24.75" hidden="1" customHeight="1">
      <c r="A8" s="130">
        <v>2</v>
      </c>
      <c r="B8" s="131" t="s">
        <v>109</v>
      </c>
      <c r="C8" s="133">
        <f>SUM(C9:C11)</f>
        <v>0</v>
      </c>
      <c r="D8" s="133">
        <f>SUM(D9:D11)</f>
        <v>0</v>
      </c>
      <c r="E8" s="133">
        <f t="shared" si="0"/>
        <v>0</v>
      </c>
      <c r="F8" s="81"/>
      <c r="G8" s="88"/>
      <c r="H8" s="88"/>
      <c r="I8" s="88"/>
      <c r="J8" s="88"/>
      <c r="K8" s="88"/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61" ht="18.75" hidden="1" customHeight="1">
      <c r="A9" s="62">
        <v>2.1</v>
      </c>
      <c r="B9" s="120" t="s">
        <v>110</v>
      </c>
      <c r="C9" s="63"/>
      <c r="D9" s="186"/>
      <c r="E9" s="164">
        <f t="shared" si="0"/>
        <v>0</v>
      </c>
      <c r="F9" s="81" t="s">
        <v>133</v>
      </c>
    </row>
    <row r="10" spans="1:61" ht="18.75" hidden="1" customHeight="1">
      <c r="A10" s="62">
        <v>2.2000000000000002</v>
      </c>
      <c r="B10" s="120" t="s">
        <v>111</v>
      </c>
      <c r="C10" s="63"/>
      <c r="D10" s="186"/>
      <c r="E10" s="164">
        <f t="shared" si="0"/>
        <v>0</v>
      </c>
    </row>
    <row r="11" spans="1:61" ht="18.75" hidden="1" customHeight="1">
      <c r="A11" s="62">
        <v>2.2999999999999998</v>
      </c>
      <c r="B11" s="120" t="s">
        <v>128</v>
      </c>
      <c r="C11" s="63"/>
      <c r="D11" s="186"/>
      <c r="E11" s="164">
        <f t="shared" si="0"/>
        <v>0</v>
      </c>
    </row>
    <row r="12" spans="1:61" s="90" customFormat="1" ht="0.75" hidden="1" customHeight="1">
      <c r="A12" s="130">
        <v>3</v>
      </c>
      <c r="B12" s="134" t="s">
        <v>106</v>
      </c>
      <c r="C12" s="132"/>
      <c r="D12" s="132"/>
      <c r="E12" s="133">
        <f t="shared" si="0"/>
        <v>0</v>
      </c>
      <c r="F12" s="81" t="s">
        <v>104</v>
      </c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spans="1:61" s="90" customFormat="1" ht="16.5">
      <c r="A13" s="130">
        <v>2</v>
      </c>
      <c r="B13" s="135" t="s">
        <v>107</v>
      </c>
      <c r="C13" s="132">
        <v>30</v>
      </c>
      <c r="D13" s="132">
        <v>30</v>
      </c>
      <c r="E13" s="133">
        <f t="shared" si="0"/>
        <v>0</v>
      </c>
      <c r="F13" s="81"/>
      <c r="G13" s="88"/>
      <c r="H13" s="88"/>
      <c r="I13" s="88"/>
      <c r="J13" s="88"/>
      <c r="K13" s="88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</row>
    <row r="14" spans="1:61" s="90" customFormat="1" ht="18" customHeight="1">
      <c r="A14" s="130">
        <v>3</v>
      </c>
      <c r="B14" s="131" t="s">
        <v>108</v>
      </c>
      <c r="C14" s="133">
        <f t="shared" ref="C14:D14" si="1">SUM(C15:C18)</f>
        <v>3836.2999999999997</v>
      </c>
      <c r="D14" s="133">
        <f t="shared" si="1"/>
        <v>3634.9</v>
      </c>
      <c r="E14" s="133">
        <f t="shared" si="0"/>
        <v>-201.39999999999964</v>
      </c>
      <c r="F14" s="81"/>
      <c r="G14" s="88"/>
      <c r="H14" s="88"/>
      <c r="I14" s="88"/>
      <c r="J14" s="88"/>
      <c r="K14" s="88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</row>
    <row r="15" spans="1:61" ht="18" customHeight="1">
      <c r="A15" s="62">
        <v>3.1</v>
      </c>
      <c r="B15" s="120" t="s">
        <v>84</v>
      </c>
      <c r="C15" s="63">
        <v>3531.5</v>
      </c>
      <c r="D15" s="186">
        <v>3373.9</v>
      </c>
      <c r="E15" s="164">
        <f t="shared" si="0"/>
        <v>-157.59999999999991</v>
      </c>
    </row>
    <row r="16" spans="1:61" ht="18" customHeight="1">
      <c r="A16" s="62">
        <v>3.2</v>
      </c>
      <c r="B16" s="120" t="s">
        <v>85</v>
      </c>
      <c r="C16" s="63">
        <v>159</v>
      </c>
      <c r="D16" s="186">
        <v>127.1</v>
      </c>
      <c r="E16" s="164">
        <f t="shared" si="0"/>
        <v>-31.900000000000006</v>
      </c>
    </row>
    <row r="17" spans="1:61" ht="18" customHeight="1">
      <c r="A17" s="62">
        <v>3.3</v>
      </c>
      <c r="B17" s="120" t="s">
        <v>86</v>
      </c>
      <c r="C17" s="63">
        <v>14.2</v>
      </c>
      <c r="D17" s="186">
        <v>2.2999999999999998</v>
      </c>
      <c r="E17" s="164">
        <f t="shared" si="0"/>
        <v>-11.899999999999999</v>
      </c>
    </row>
    <row r="18" spans="1:61" ht="18" customHeight="1">
      <c r="A18" s="62">
        <v>3.4</v>
      </c>
      <c r="B18" s="120" t="s">
        <v>87</v>
      </c>
      <c r="C18" s="63">
        <v>131.6</v>
      </c>
      <c r="D18" s="186">
        <v>131.6</v>
      </c>
      <c r="E18" s="164">
        <f t="shared" si="0"/>
        <v>0</v>
      </c>
    </row>
    <row r="19" spans="1:61" s="90" customFormat="1" ht="0.75" hidden="1" customHeight="1">
      <c r="A19" s="130">
        <v>6</v>
      </c>
      <c r="B19" s="135" t="s">
        <v>27</v>
      </c>
      <c r="C19" s="132"/>
      <c r="D19" s="132"/>
      <c r="E19" s="133">
        <f t="shared" si="0"/>
        <v>0</v>
      </c>
      <c r="F19" s="81" t="s">
        <v>112</v>
      </c>
      <c r="G19" s="91"/>
      <c r="H19" s="88"/>
      <c r="I19" s="88"/>
      <c r="J19" s="88"/>
      <c r="K19" s="88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</row>
    <row r="20" spans="1:61" s="90" customFormat="1" ht="21" customHeight="1">
      <c r="A20" s="130">
        <v>4</v>
      </c>
      <c r="B20" s="136" t="s">
        <v>125</v>
      </c>
      <c r="C20" s="133">
        <f t="shared" ref="C20:D20" si="2">SUM(C21:C22)</f>
        <v>10087.6</v>
      </c>
      <c r="D20" s="133">
        <f t="shared" si="2"/>
        <v>9701.6</v>
      </c>
      <c r="E20" s="133">
        <f t="shared" si="0"/>
        <v>-386</v>
      </c>
      <c r="F20" s="92"/>
      <c r="G20" s="91"/>
      <c r="H20" s="88"/>
      <c r="I20" s="88"/>
      <c r="J20" s="88"/>
      <c r="K20" s="88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</row>
    <row r="21" spans="1:61" ht="18" customHeight="1">
      <c r="A21" s="62">
        <v>4.0999999999999996</v>
      </c>
      <c r="B21" s="137" t="s">
        <v>28</v>
      </c>
      <c r="C21" s="164">
        <f>+C66</f>
        <v>10087.6</v>
      </c>
      <c r="D21" s="164">
        <f>+D66</f>
        <v>9701.6</v>
      </c>
      <c r="E21" s="164">
        <f t="shared" si="0"/>
        <v>-386</v>
      </c>
      <c r="F21" s="81" t="s">
        <v>126</v>
      </c>
      <c r="G21" s="112"/>
    </row>
    <row r="22" spans="1:61" ht="22.5" hidden="1" customHeight="1">
      <c r="A22" s="62">
        <v>7.2</v>
      </c>
      <c r="B22" s="137" t="s">
        <v>29</v>
      </c>
      <c r="C22" s="63"/>
      <c r="D22" s="186"/>
      <c r="E22" s="164">
        <f t="shared" si="0"/>
        <v>0</v>
      </c>
      <c r="G22" s="112"/>
    </row>
    <row r="23" spans="1:61" s="90" customFormat="1" ht="20.25" customHeight="1">
      <c r="A23" s="130">
        <v>5</v>
      </c>
      <c r="B23" s="135" t="s">
        <v>115</v>
      </c>
      <c r="C23" s="132">
        <v>9.8000000000000007</v>
      </c>
      <c r="D23" s="186">
        <v>8.5</v>
      </c>
      <c r="E23" s="133">
        <f t="shared" si="0"/>
        <v>-1.3000000000000007</v>
      </c>
      <c r="F23" s="108" t="s">
        <v>135</v>
      </c>
      <c r="G23" s="91"/>
      <c r="H23" s="88"/>
      <c r="I23" s="88"/>
      <c r="J23" s="88"/>
      <c r="K23" s="88"/>
      <c r="L23" s="88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1:61" s="80" customFormat="1" ht="27.75" customHeight="1">
      <c r="A24" s="153" t="s">
        <v>7</v>
      </c>
      <c r="B24" s="157" t="s">
        <v>41</v>
      </c>
      <c r="C24" s="155">
        <f>SUM(C25,C27,C30,C33,C37:C41,C50,C53,C59:C61,C65,C67)</f>
        <v>93647.099999999991</v>
      </c>
      <c r="D24" s="138">
        <f>SUM(D25,D27,D30,D33,D37:D41,D50,D53,D59:D61,D65,D67)</f>
        <v>94920.2</v>
      </c>
      <c r="E24" s="138">
        <f t="shared" si="0"/>
        <v>1273.1000000000058</v>
      </c>
      <c r="F24" s="81"/>
      <c r="G24" s="82"/>
      <c r="H24" s="82"/>
      <c r="I24" s="82"/>
      <c r="J24" s="82"/>
      <c r="K24" s="82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</row>
    <row r="25" spans="1:61" s="90" customFormat="1" ht="17.25" customHeight="1">
      <c r="A25" s="139">
        <v>1</v>
      </c>
      <c r="B25" s="173" t="s">
        <v>152</v>
      </c>
      <c r="C25" s="141">
        <v>72858.5</v>
      </c>
      <c r="D25" s="175">
        <v>72722.7</v>
      </c>
      <c r="E25" s="144">
        <f t="shared" si="0"/>
        <v>-135.80000000000291</v>
      </c>
      <c r="F25" s="81"/>
      <c r="G25" s="82"/>
      <c r="H25" s="82"/>
      <c r="I25" s="82"/>
      <c r="J25" s="82"/>
      <c r="K25" s="82"/>
      <c r="L25" s="82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</row>
    <row r="26" spans="1:61" s="94" customFormat="1" ht="18" hidden="1" customHeight="1">
      <c r="A26" s="142">
        <v>1.1000000000000001</v>
      </c>
      <c r="B26" s="143" t="s">
        <v>26</v>
      </c>
      <c r="C26" s="63"/>
      <c r="D26" s="175"/>
      <c r="E26" s="164">
        <f t="shared" si="0"/>
        <v>0</v>
      </c>
      <c r="F26" s="64"/>
      <c r="G26" s="65"/>
      <c r="H26" s="65"/>
      <c r="I26" s="65"/>
      <c r="J26" s="65"/>
      <c r="K26" s="65"/>
      <c r="L26" s="65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61" s="90" customFormat="1" ht="18" customHeight="1">
      <c r="A27" s="139">
        <v>2</v>
      </c>
      <c r="B27" s="140" t="s">
        <v>42</v>
      </c>
      <c r="C27" s="144">
        <f>SUM(C28:C29)</f>
        <v>7949.4</v>
      </c>
      <c r="D27" s="144">
        <f>SUM(D28:D29)</f>
        <v>7641.9000000000005</v>
      </c>
      <c r="E27" s="144">
        <f t="shared" si="0"/>
        <v>-307.49999999999909</v>
      </c>
      <c r="F27" s="81"/>
      <c r="G27" s="82"/>
      <c r="H27" s="82"/>
      <c r="I27" s="82"/>
      <c r="J27" s="82"/>
      <c r="K27" s="82"/>
      <c r="L27" s="82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61" ht="18" customHeight="1">
      <c r="A28" s="142">
        <v>2.1</v>
      </c>
      <c r="B28" s="120" t="s">
        <v>84</v>
      </c>
      <c r="C28" s="63">
        <v>7063</v>
      </c>
      <c r="D28" s="141">
        <v>6747.8</v>
      </c>
      <c r="E28" s="164">
        <f t="shared" si="0"/>
        <v>-315.19999999999982</v>
      </c>
    </row>
    <row r="29" spans="1:61" ht="18" customHeight="1">
      <c r="A29" s="142">
        <v>2.2000000000000002</v>
      </c>
      <c r="B29" s="143" t="s">
        <v>91</v>
      </c>
      <c r="C29" s="63">
        <v>886.4</v>
      </c>
      <c r="D29" s="141">
        <v>894.1</v>
      </c>
      <c r="E29" s="164">
        <f t="shared" si="0"/>
        <v>7.7000000000000455</v>
      </c>
    </row>
    <row r="30" spans="1:61" s="90" customFormat="1" ht="18" customHeight="1">
      <c r="A30" s="139">
        <v>3</v>
      </c>
      <c r="B30" s="140" t="s">
        <v>43</v>
      </c>
      <c r="C30" s="144">
        <f t="shared" ref="C30:D30" si="3">SUM(C31:C32)</f>
        <v>204.2</v>
      </c>
      <c r="D30" s="144">
        <f t="shared" si="3"/>
        <v>188.2</v>
      </c>
      <c r="E30" s="144">
        <f t="shared" si="0"/>
        <v>-16</v>
      </c>
      <c r="F30" s="81"/>
      <c r="G30" s="82"/>
      <c r="H30" s="82"/>
      <c r="I30" s="82"/>
      <c r="J30" s="82"/>
      <c r="K30" s="82"/>
      <c r="L30" s="82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</row>
    <row r="31" spans="1:61" ht="18" customHeight="1">
      <c r="A31" s="142">
        <v>3.1</v>
      </c>
      <c r="B31" s="143" t="s">
        <v>92</v>
      </c>
      <c r="C31" s="63">
        <v>164.2</v>
      </c>
      <c r="D31" s="175">
        <v>148.19999999999999</v>
      </c>
      <c r="E31" s="164">
        <f t="shared" si="0"/>
        <v>-16</v>
      </c>
    </row>
    <row r="32" spans="1:61" ht="18" customHeight="1">
      <c r="A32" s="142">
        <v>3.2</v>
      </c>
      <c r="B32" s="120" t="s">
        <v>93</v>
      </c>
      <c r="C32" s="63">
        <v>40</v>
      </c>
      <c r="D32" s="175">
        <v>40</v>
      </c>
      <c r="E32" s="164">
        <f t="shared" si="0"/>
        <v>0</v>
      </c>
    </row>
    <row r="33" spans="1:61" s="90" customFormat="1" ht="18" customHeight="1">
      <c r="A33" s="139">
        <v>4</v>
      </c>
      <c r="B33" s="140" t="s">
        <v>61</v>
      </c>
      <c r="C33" s="144">
        <f>SUM(C34:C36)</f>
        <v>150</v>
      </c>
      <c r="D33" s="144">
        <f>SUM(D34:D36)</f>
        <v>143.5</v>
      </c>
      <c r="E33" s="144">
        <f t="shared" si="0"/>
        <v>-6.5</v>
      </c>
      <c r="F33" s="81"/>
      <c r="G33" s="82"/>
      <c r="H33" s="82"/>
      <c r="I33" s="82"/>
      <c r="J33" s="82"/>
      <c r="K33" s="82"/>
      <c r="L33" s="82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</row>
    <row r="34" spans="1:61" ht="18" customHeight="1">
      <c r="A34" s="142">
        <v>4.0999999999999996</v>
      </c>
      <c r="B34" s="143" t="s">
        <v>8</v>
      </c>
      <c r="C34" s="63">
        <v>115.2</v>
      </c>
      <c r="D34" s="175">
        <v>115.2</v>
      </c>
      <c r="E34" s="164">
        <f t="shared" si="0"/>
        <v>0</v>
      </c>
      <c r="F34" s="64"/>
    </row>
    <row r="35" spans="1:61" ht="16.5" customHeight="1">
      <c r="A35" s="142">
        <v>4.2</v>
      </c>
      <c r="B35" s="120" t="s">
        <v>9</v>
      </c>
      <c r="C35" s="63">
        <v>34.799999999999997</v>
      </c>
      <c r="D35" s="175">
        <v>28.3</v>
      </c>
      <c r="E35" s="164">
        <f>+D35-C35</f>
        <v>-6.4999999999999964</v>
      </c>
      <c r="F35" s="64"/>
    </row>
    <row r="36" spans="1:61" ht="18" hidden="1" customHeight="1">
      <c r="A36" s="142">
        <v>4.3</v>
      </c>
      <c r="B36" s="120" t="s">
        <v>10</v>
      </c>
      <c r="C36" s="63"/>
      <c r="D36" s="175"/>
      <c r="E36" s="164">
        <f t="shared" si="0"/>
        <v>0</v>
      </c>
      <c r="F36" s="64"/>
    </row>
    <row r="37" spans="1:61" s="90" customFormat="1" ht="18" hidden="1" customHeight="1">
      <c r="A37" s="139">
        <v>5</v>
      </c>
      <c r="B37" s="145" t="s">
        <v>62</v>
      </c>
      <c r="C37" s="141"/>
      <c r="D37" s="175"/>
      <c r="E37" s="144">
        <f t="shared" si="0"/>
        <v>0</v>
      </c>
      <c r="F37" s="81" t="s">
        <v>45</v>
      </c>
      <c r="G37" s="82"/>
      <c r="H37" s="82"/>
      <c r="I37" s="82"/>
      <c r="J37" s="82"/>
      <c r="K37" s="82"/>
      <c r="L37" s="82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</row>
    <row r="38" spans="1:61" s="90" customFormat="1" ht="18" hidden="1" customHeight="1">
      <c r="A38" s="139">
        <v>6</v>
      </c>
      <c r="B38" s="72" t="s">
        <v>46</v>
      </c>
      <c r="C38" s="141"/>
      <c r="D38" s="175"/>
      <c r="E38" s="144">
        <f t="shared" si="0"/>
        <v>0</v>
      </c>
      <c r="F38" s="108" t="s">
        <v>63</v>
      </c>
      <c r="G38" s="82"/>
      <c r="H38" s="82"/>
      <c r="I38" s="82"/>
      <c r="J38" s="82"/>
      <c r="K38" s="82"/>
      <c r="L38" s="8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</row>
    <row r="39" spans="1:61" s="90" customFormat="1" ht="18" hidden="1" customHeight="1">
      <c r="A39" s="139">
        <v>7</v>
      </c>
      <c r="B39" s="146" t="s">
        <v>64</v>
      </c>
      <c r="C39" s="141"/>
      <c r="D39" s="175"/>
      <c r="E39" s="144">
        <f t="shared" si="0"/>
        <v>0</v>
      </c>
      <c r="F39" s="108"/>
      <c r="G39" s="82"/>
      <c r="H39" s="82"/>
      <c r="I39" s="82"/>
      <c r="J39" s="82"/>
      <c r="K39" s="82"/>
      <c r="L39" s="8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</row>
    <row r="40" spans="1:61" s="90" customFormat="1" ht="18" customHeight="1">
      <c r="A40" s="139">
        <v>5</v>
      </c>
      <c r="B40" s="146" t="s">
        <v>56</v>
      </c>
      <c r="C40" s="141">
        <v>543.20000000000005</v>
      </c>
      <c r="D40" s="175">
        <v>543.20000000000005</v>
      </c>
      <c r="E40" s="144">
        <f t="shared" si="0"/>
        <v>0</v>
      </c>
      <c r="F40" s="85" t="s">
        <v>78</v>
      </c>
      <c r="G40" s="82"/>
      <c r="H40" s="82"/>
      <c r="I40" s="82"/>
      <c r="J40" s="82"/>
      <c r="K40" s="82"/>
      <c r="L40" s="82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</row>
    <row r="41" spans="1:61" s="90" customFormat="1" ht="20.25" customHeight="1">
      <c r="A41" s="139">
        <v>6</v>
      </c>
      <c r="B41" s="147" t="s">
        <v>122</v>
      </c>
      <c r="C41" s="144">
        <f t="shared" ref="C41" si="4">SUM(C42:C49)</f>
        <v>117</v>
      </c>
      <c r="D41" s="144">
        <f>SUM(D42:D49)</f>
        <v>116.6</v>
      </c>
      <c r="E41" s="144">
        <f t="shared" si="0"/>
        <v>-0.40000000000000568</v>
      </c>
      <c r="F41" s="108"/>
      <c r="G41" s="82"/>
      <c r="H41" s="82"/>
      <c r="I41" s="82"/>
      <c r="J41" s="82"/>
      <c r="K41" s="82"/>
      <c r="L41" s="82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</row>
    <row r="42" spans="1:61" ht="18" hidden="1" customHeight="1">
      <c r="A42" s="142">
        <v>9.1</v>
      </c>
      <c r="B42" s="148" t="s">
        <v>47</v>
      </c>
      <c r="C42" s="63"/>
      <c r="D42" s="175"/>
      <c r="E42" s="164">
        <f t="shared" si="0"/>
        <v>0</v>
      </c>
      <c r="F42" s="85" t="s">
        <v>83</v>
      </c>
    </row>
    <row r="43" spans="1:61" ht="18" customHeight="1">
      <c r="A43" s="142">
        <v>6.1</v>
      </c>
      <c r="B43" s="148" t="s">
        <v>48</v>
      </c>
      <c r="C43" s="63">
        <v>95</v>
      </c>
      <c r="D43" s="175">
        <v>95</v>
      </c>
      <c r="E43" s="164">
        <f t="shared" si="0"/>
        <v>0</v>
      </c>
      <c r="F43" s="85" t="s">
        <v>54</v>
      </c>
    </row>
    <row r="44" spans="1:61" ht="0.75" hidden="1" customHeight="1">
      <c r="A44" s="142">
        <v>9.3000000000000007</v>
      </c>
      <c r="B44" s="148" t="s">
        <v>49</v>
      </c>
      <c r="C44" s="63"/>
      <c r="D44" s="175"/>
      <c r="E44" s="164">
        <f t="shared" si="0"/>
        <v>0</v>
      </c>
      <c r="F44" s="85" t="s">
        <v>82</v>
      </c>
    </row>
    <row r="45" spans="1:61" ht="17.25" customHeight="1">
      <c r="A45" s="142">
        <v>6.2</v>
      </c>
      <c r="B45" s="148" t="s">
        <v>50</v>
      </c>
      <c r="C45" s="63">
        <v>22</v>
      </c>
      <c r="D45" s="175">
        <v>21.6</v>
      </c>
      <c r="E45" s="164">
        <f t="shared" si="0"/>
        <v>-0.39999999999999858</v>
      </c>
      <c r="F45" s="85" t="s">
        <v>81</v>
      </c>
    </row>
    <row r="46" spans="1:61" ht="18" hidden="1" customHeight="1">
      <c r="A46" s="142">
        <v>9.5</v>
      </c>
      <c r="B46" s="148" t="s">
        <v>51</v>
      </c>
      <c r="C46" s="63"/>
      <c r="D46" s="175"/>
      <c r="E46" s="164">
        <f>+D46-C46</f>
        <v>0</v>
      </c>
      <c r="F46" s="85" t="s">
        <v>80</v>
      </c>
    </row>
    <row r="47" spans="1:61" ht="18" hidden="1" customHeight="1">
      <c r="A47" s="142">
        <v>9.6</v>
      </c>
      <c r="B47" s="148" t="s">
        <v>52</v>
      </c>
      <c r="C47" s="63"/>
      <c r="D47" s="175"/>
      <c r="E47" s="164">
        <f t="shared" si="0"/>
        <v>0</v>
      </c>
      <c r="F47" s="85" t="s">
        <v>79</v>
      </c>
    </row>
    <row r="48" spans="1:61" ht="18" hidden="1" customHeight="1">
      <c r="A48" s="142">
        <v>9.6999999999999993</v>
      </c>
      <c r="B48" s="148" t="s">
        <v>66</v>
      </c>
      <c r="C48" s="63"/>
      <c r="D48" s="175"/>
      <c r="E48" s="164">
        <f t="shared" si="0"/>
        <v>0</v>
      </c>
      <c r="F48" s="85" t="s">
        <v>55</v>
      </c>
    </row>
    <row r="49" spans="1:61" ht="18" hidden="1" customHeight="1">
      <c r="A49" s="142">
        <v>9.8000000000000007</v>
      </c>
      <c r="B49" s="148" t="s">
        <v>53</v>
      </c>
      <c r="C49" s="63"/>
      <c r="D49" s="175"/>
      <c r="E49" s="164">
        <f t="shared" si="0"/>
        <v>0</v>
      </c>
      <c r="F49" s="85" t="s">
        <v>114</v>
      </c>
    </row>
    <row r="50" spans="1:61" s="90" customFormat="1" ht="19.5" customHeight="1">
      <c r="A50" s="139">
        <v>7</v>
      </c>
      <c r="B50" s="146" t="s">
        <v>67</v>
      </c>
      <c r="C50" s="144">
        <f t="shared" ref="C50" si="5">SUM(C51:C52)</f>
        <v>520</v>
      </c>
      <c r="D50" s="144">
        <f>SUM(D51:D52)</f>
        <v>525.79999999999995</v>
      </c>
      <c r="E50" s="144">
        <f t="shared" si="0"/>
        <v>5.7999999999999545</v>
      </c>
      <c r="F50" s="81"/>
      <c r="G50" s="82"/>
      <c r="H50" s="82"/>
      <c r="I50" s="82"/>
      <c r="J50" s="82"/>
      <c r="K50" s="82"/>
      <c r="L50" s="82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</row>
    <row r="51" spans="1:61" ht="18" customHeight="1">
      <c r="A51" s="149">
        <v>7.1</v>
      </c>
      <c r="B51" s="150" t="s">
        <v>57</v>
      </c>
      <c r="C51" s="63">
        <v>500</v>
      </c>
      <c r="D51" s="175">
        <v>499.8</v>
      </c>
      <c r="E51" s="164">
        <f t="shared" si="0"/>
        <v>-0.19999999999998863</v>
      </c>
      <c r="F51" s="85" t="s">
        <v>59</v>
      </c>
    </row>
    <row r="52" spans="1:61" ht="18" customHeight="1">
      <c r="A52" s="149">
        <v>7.2</v>
      </c>
      <c r="B52" s="150" t="s">
        <v>58</v>
      </c>
      <c r="C52" s="63">
        <v>20</v>
      </c>
      <c r="D52" s="175">
        <v>26</v>
      </c>
      <c r="E52" s="164">
        <f t="shared" si="0"/>
        <v>6</v>
      </c>
      <c r="F52" s="116" t="s">
        <v>138</v>
      </c>
    </row>
    <row r="53" spans="1:61" s="90" customFormat="1" ht="21" customHeight="1">
      <c r="A53" s="151">
        <v>8</v>
      </c>
      <c r="B53" s="146" t="s">
        <v>60</v>
      </c>
      <c r="C53" s="144">
        <f>SUM(C54:C58)</f>
        <v>770</v>
      </c>
      <c r="D53" s="144">
        <f>SUM(D54:D58)</f>
        <v>760.40000000000009</v>
      </c>
      <c r="E53" s="144">
        <f t="shared" si="0"/>
        <v>-9.5999999999999091</v>
      </c>
      <c r="F53" s="85"/>
      <c r="G53" s="82"/>
      <c r="H53" s="82"/>
      <c r="I53" s="82"/>
      <c r="J53" s="82"/>
      <c r="K53" s="82"/>
      <c r="L53" s="82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</row>
    <row r="54" spans="1:61" ht="18" customHeight="1">
      <c r="A54" s="149">
        <v>8.1</v>
      </c>
      <c r="B54" s="150" t="s">
        <v>71</v>
      </c>
      <c r="C54" s="63">
        <v>370</v>
      </c>
      <c r="D54" s="175">
        <v>366.6</v>
      </c>
      <c r="E54" s="164">
        <f t="shared" si="0"/>
        <v>-3.3999999999999773</v>
      </c>
      <c r="F54" s="85" t="s">
        <v>76</v>
      </c>
    </row>
    <row r="55" spans="1:61" ht="17.25" customHeight="1">
      <c r="A55" s="149">
        <v>8.1999999999999993</v>
      </c>
      <c r="B55" s="150" t="s">
        <v>70</v>
      </c>
      <c r="C55" s="63">
        <v>400</v>
      </c>
      <c r="D55" s="175">
        <v>393.8</v>
      </c>
      <c r="E55" s="164">
        <f t="shared" si="0"/>
        <v>-6.1999999999999886</v>
      </c>
      <c r="F55" s="81" t="s">
        <v>68</v>
      </c>
    </row>
    <row r="56" spans="1:61" ht="18" hidden="1" customHeight="1">
      <c r="A56" s="149">
        <v>11.3</v>
      </c>
      <c r="B56" s="150" t="s">
        <v>72</v>
      </c>
      <c r="C56" s="63"/>
      <c r="D56" s="175"/>
      <c r="E56" s="164">
        <f>+D56-C56</f>
        <v>0</v>
      </c>
      <c r="F56" s="85" t="s">
        <v>69</v>
      </c>
    </row>
    <row r="57" spans="1:61" ht="18" hidden="1" customHeight="1">
      <c r="A57" s="149">
        <v>11.4</v>
      </c>
      <c r="B57" s="150" t="s">
        <v>73</v>
      </c>
      <c r="C57" s="63"/>
      <c r="D57" s="175"/>
      <c r="E57" s="164">
        <f t="shared" si="0"/>
        <v>0</v>
      </c>
      <c r="F57" s="85"/>
    </row>
    <row r="58" spans="1:61" ht="18" hidden="1" customHeight="1">
      <c r="A58" s="149">
        <v>11.5</v>
      </c>
      <c r="B58" s="148" t="s">
        <v>74</v>
      </c>
      <c r="C58" s="63"/>
      <c r="D58" s="175"/>
      <c r="E58" s="164">
        <f>+D58-C58</f>
        <v>0</v>
      </c>
      <c r="F58" s="85" t="s">
        <v>77</v>
      </c>
    </row>
    <row r="59" spans="1:61" s="104" customFormat="1" ht="17.25" customHeight="1">
      <c r="A59" s="139">
        <v>9</v>
      </c>
      <c r="B59" s="152" t="s">
        <v>107</v>
      </c>
      <c r="C59" s="141">
        <v>46.7</v>
      </c>
      <c r="D59" s="175">
        <v>46.7</v>
      </c>
      <c r="E59" s="141">
        <f>+D59-C59</f>
        <v>0</v>
      </c>
      <c r="F59" s="95" t="s">
        <v>141</v>
      </c>
      <c r="G59" s="105"/>
      <c r="H59" s="106"/>
      <c r="I59" s="82"/>
      <c r="J59" s="82"/>
      <c r="K59" s="82"/>
      <c r="L59" s="82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</row>
    <row r="60" spans="1:61" s="90" customFormat="1" ht="22.5" hidden="1" customHeight="1">
      <c r="A60" s="139">
        <v>13</v>
      </c>
      <c r="B60" s="147" t="s">
        <v>123</v>
      </c>
      <c r="C60" s="175"/>
      <c r="D60" s="141"/>
      <c r="E60" s="141">
        <f t="shared" si="0"/>
        <v>0</v>
      </c>
      <c r="F60" s="85" t="s">
        <v>102</v>
      </c>
      <c r="G60" s="82"/>
      <c r="H60" s="82"/>
      <c r="I60" s="82"/>
      <c r="J60" s="82"/>
      <c r="K60" s="82"/>
      <c r="L60" s="82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</row>
    <row r="61" spans="1:61" s="90" customFormat="1" ht="17.25" customHeight="1">
      <c r="A61" s="153">
        <v>10</v>
      </c>
      <c r="B61" s="140" t="s">
        <v>44</v>
      </c>
      <c r="C61" s="144">
        <f>SUM(C62:C64)</f>
        <v>350.5</v>
      </c>
      <c r="D61" s="144">
        <f t="shared" ref="D61" si="6">SUM(D62:D64)</f>
        <v>350.6</v>
      </c>
      <c r="E61" s="144">
        <f t="shared" si="0"/>
        <v>0.10000000000002274</v>
      </c>
      <c r="F61" s="85"/>
      <c r="G61" s="82"/>
      <c r="H61" s="82"/>
      <c r="I61" s="82"/>
      <c r="J61" s="82"/>
      <c r="K61" s="82"/>
      <c r="L61" s="82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</row>
    <row r="62" spans="1:61" ht="18" customHeight="1">
      <c r="A62" s="149">
        <v>10.1</v>
      </c>
      <c r="B62" s="120" t="s">
        <v>89</v>
      </c>
      <c r="C62" s="63">
        <v>242.3</v>
      </c>
      <c r="D62" s="175">
        <v>242.4</v>
      </c>
      <c r="E62" s="164">
        <f t="shared" si="0"/>
        <v>9.9999999999994316E-2</v>
      </c>
      <c r="F62" s="85" t="s">
        <v>140</v>
      </c>
    </row>
    <row r="63" spans="1:61" ht="33" customHeight="1">
      <c r="A63" s="149">
        <v>10.199999999999999</v>
      </c>
      <c r="B63" s="166" t="s">
        <v>129</v>
      </c>
      <c r="C63" s="63">
        <v>102.2</v>
      </c>
      <c r="D63" s="175">
        <v>102.2</v>
      </c>
      <c r="E63" s="164">
        <f>+D63-C63</f>
        <v>0</v>
      </c>
      <c r="F63" s="111" t="s">
        <v>75</v>
      </c>
    </row>
    <row r="64" spans="1:61" ht="18" customHeight="1">
      <c r="A64" s="149">
        <v>10.3</v>
      </c>
      <c r="B64" s="120" t="s">
        <v>90</v>
      </c>
      <c r="C64" s="63">
        <v>6</v>
      </c>
      <c r="D64" s="175">
        <v>6</v>
      </c>
      <c r="E64" s="164">
        <f t="shared" si="0"/>
        <v>0</v>
      </c>
      <c r="F64" s="85" t="s">
        <v>139</v>
      </c>
    </row>
    <row r="65" spans="1:61" s="90" customFormat="1" ht="18" customHeight="1">
      <c r="A65" s="153">
        <v>11</v>
      </c>
      <c r="B65" s="154" t="s">
        <v>124</v>
      </c>
      <c r="C65" s="141">
        <v>10087.6</v>
      </c>
      <c r="D65" s="175">
        <v>11820.6</v>
      </c>
      <c r="E65" s="144">
        <f>+D65-C65</f>
        <v>1733</v>
      </c>
      <c r="F65" s="107"/>
      <c r="G65" s="88"/>
      <c r="H65" s="88"/>
      <c r="I65" s="88"/>
      <c r="J65" s="88"/>
      <c r="K65" s="88"/>
      <c r="L65" s="88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</row>
    <row r="66" spans="1:61" ht="18" customHeight="1">
      <c r="A66" s="149">
        <v>11.1</v>
      </c>
      <c r="B66" s="10" t="s">
        <v>30</v>
      </c>
      <c r="C66" s="63">
        <v>10087.6</v>
      </c>
      <c r="D66" s="175">
        <v>9701.6</v>
      </c>
      <c r="E66" s="164">
        <f>+D66-C66</f>
        <v>-386</v>
      </c>
      <c r="F66" s="85"/>
    </row>
    <row r="67" spans="1:61" s="90" customFormat="1" ht="18.75" customHeight="1">
      <c r="A67" s="153">
        <v>12</v>
      </c>
      <c r="B67" s="140" t="s">
        <v>121</v>
      </c>
      <c r="C67" s="141">
        <v>50</v>
      </c>
      <c r="D67" s="175">
        <v>60</v>
      </c>
      <c r="E67" s="144">
        <f>+D67-C67</f>
        <v>10</v>
      </c>
      <c r="F67" s="81"/>
      <c r="G67" s="82"/>
      <c r="H67" s="82"/>
      <c r="I67" s="82"/>
      <c r="J67" s="82"/>
      <c r="K67" s="82"/>
      <c r="L67" s="82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</row>
    <row r="68" spans="1:61" s="90" customFormat="1" ht="33.75" customHeight="1">
      <c r="A68" s="153" t="s">
        <v>13</v>
      </c>
      <c r="B68" s="181" t="s">
        <v>31</v>
      </c>
      <c r="C68" s="182">
        <f>+C6-C24</f>
        <v>0</v>
      </c>
      <c r="D68" s="144">
        <f>+D6-D24</f>
        <v>-287.59999999999127</v>
      </c>
      <c r="E68" s="144">
        <f>+D68-C68</f>
        <v>-287.59999999999127</v>
      </c>
      <c r="F68" s="171"/>
      <c r="G68" s="82"/>
      <c r="H68" s="82"/>
      <c r="I68" s="82"/>
      <c r="J68" s="82"/>
      <c r="K68" s="82"/>
      <c r="L68" s="82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</row>
    <row r="69" spans="1:61" s="98" customFormat="1" ht="41.25" customHeight="1">
      <c r="A69" s="176"/>
      <c r="B69" s="177" t="s">
        <v>103</v>
      </c>
      <c r="C69" s="178">
        <f>+SUM(C70:C71)</f>
        <v>0</v>
      </c>
      <c r="D69" s="178">
        <f>+SUM(D70:D71)</f>
        <v>3530</v>
      </c>
      <c r="E69" s="144">
        <f t="shared" ref="E69:E72" si="7">+D69-C69</f>
        <v>3530</v>
      </c>
      <c r="F69" s="171"/>
      <c r="G69" s="96"/>
      <c r="H69" s="96"/>
      <c r="I69" s="96"/>
      <c r="J69" s="96"/>
      <c r="K69" s="96"/>
      <c r="L69" s="96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</row>
    <row r="70" spans="1:61" s="98" customFormat="1" ht="26.25" customHeight="1">
      <c r="A70" s="184">
        <v>1</v>
      </c>
      <c r="B70" s="57" t="s">
        <v>147</v>
      </c>
      <c r="C70" s="179"/>
      <c r="D70" s="179">
        <v>3530</v>
      </c>
      <c r="E70" s="175">
        <f t="shared" si="7"/>
        <v>3530</v>
      </c>
      <c r="F70" s="171"/>
      <c r="G70" s="96"/>
      <c r="H70" s="96"/>
      <c r="I70" s="96"/>
      <c r="J70" s="96"/>
      <c r="K70" s="96"/>
      <c r="L70" s="96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</row>
    <row r="71" spans="1:61" s="98" customFormat="1" ht="26.25" hidden="1" customHeight="1">
      <c r="A71" s="184">
        <v>2</v>
      </c>
      <c r="B71" s="57" t="s">
        <v>148</v>
      </c>
      <c r="C71" s="180"/>
      <c r="D71" s="180"/>
      <c r="E71" s="175">
        <f t="shared" si="7"/>
        <v>0</v>
      </c>
      <c r="F71" s="171"/>
      <c r="G71" s="96"/>
      <c r="H71" s="96"/>
      <c r="I71" s="96"/>
      <c r="J71" s="96"/>
      <c r="K71" s="96"/>
      <c r="L71" s="96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</row>
    <row r="72" spans="1:61" s="98" customFormat="1" ht="33.75" customHeight="1">
      <c r="A72" s="176"/>
      <c r="B72" s="181" t="s">
        <v>31</v>
      </c>
      <c r="C72" s="178">
        <f>+C68-C69</f>
        <v>0</v>
      </c>
      <c r="D72" s="178">
        <f>+D68-D69</f>
        <v>-3817.5999999999913</v>
      </c>
      <c r="E72" s="144">
        <f t="shared" si="7"/>
        <v>-3817.5999999999913</v>
      </c>
      <c r="F72" s="171"/>
      <c r="G72" s="96"/>
      <c r="H72" s="96"/>
      <c r="I72" s="96"/>
      <c r="J72" s="96"/>
      <c r="K72" s="96"/>
      <c r="L72" s="96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</row>
    <row r="73" spans="1:61" s="90" customFormat="1" ht="33" customHeight="1">
      <c r="A73" s="99"/>
      <c r="B73" s="100"/>
      <c r="E73" s="158"/>
      <c r="F73" s="81"/>
      <c r="G73" s="82"/>
      <c r="H73" s="82"/>
      <c r="I73" s="82"/>
      <c r="J73" s="82"/>
      <c r="K73" s="82"/>
      <c r="L73" s="82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</row>
    <row r="74" spans="1:61" s="86" customFormat="1" ht="16.5">
      <c r="B74" s="109" t="s">
        <v>1</v>
      </c>
      <c r="C74" s="188" t="s">
        <v>150</v>
      </c>
      <c r="D74" s="188"/>
      <c r="E74" s="159"/>
      <c r="F74" s="81"/>
      <c r="G74" s="82"/>
      <c r="H74" s="82"/>
      <c r="I74" s="82"/>
      <c r="J74" s="82"/>
      <c r="K74" s="82"/>
      <c r="L74" s="82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</row>
    <row r="75" spans="1:61" s="102" customFormat="1" ht="13.5" customHeight="1">
      <c r="A75" s="86"/>
      <c r="B75" s="86" t="s">
        <v>3</v>
      </c>
      <c r="C75" s="187" t="s">
        <v>4</v>
      </c>
      <c r="D75" s="187"/>
      <c r="E75" s="160"/>
      <c r="F75" s="81"/>
      <c r="G75" s="65"/>
      <c r="H75" s="65"/>
      <c r="I75" s="65"/>
      <c r="J75" s="65"/>
      <c r="K75" s="65"/>
      <c r="L75" s="65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</row>
    <row r="76" spans="1:61" s="102" customFormat="1" ht="5.25" customHeight="1">
      <c r="A76" s="86"/>
      <c r="B76" s="86"/>
      <c r="C76" s="101"/>
      <c r="E76" s="160"/>
      <c r="F76" s="81"/>
      <c r="G76" s="65"/>
      <c r="H76" s="65"/>
      <c r="I76" s="65"/>
      <c r="J76" s="65"/>
      <c r="K76" s="65"/>
      <c r="L76" s="65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</row>
    <row r="77" spans="1:61" s="102" customFormat="1" ht="16.5">
      <c r="B77" s="110" t="s">
        <v>5</v>
      </c>
      <c r="C77" s="188" t="s">
        <v>151</v>
      </c>
      <c r="D77" s="188"/>
      <c r="E77" s="160"/>
      <c r="F77" s="81"/>
      <c r="G77" s="65"/>
      <c r="H77" s="65"/>
      <c r="I77" s="65"/>
      <c r="J77" s="65"/>
      <c r="K77" s="65"/>
      <c r="L77" s="65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</row>
    <row r="78" spans="1:61" s="102" customFormat="1" ht="12" customHeight="1">
      <c r="C78" s="187" t="s">
        <v>4</v>
      </c>
      <c r="D78" s="187"/>
      <c r="E78" s="160"/>
      <c r="F78" s="81"/>
      <c r="G78" s="65"/>
      <c r="H78" s="65"/>
      <c r="I78" s="65"/>
      <c r="J78" s="65"/>
      <c r="K78" s="65"/>
      <c r="L78" s="65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</row>
    <row r="79" spans="1:61" s="102" customFormat="1">
      <c r="B79" s="183" t="s">
        <v>0</v>
      </c>
      <c r="E79" s="160"/>
      <c r="F79" s="81"/>
      <c r="G79" s="65"/>
      <c r="H79" s="65"/>
      <c r="I79" s="65"/>
      <c r="J79" s="65"/>
      <c r="K79" s="65"/>
      <c r="L79" s="65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</row>
    <row r="80" spans="1:61" s="66" customFormat="1">
      <c r="E80" s="161"/>
      <c r="F80" s="81"/>
      <c r="G80" s="65"/>
      <c r="H80" s="65"/>
      <c r="I80" s="65"/>
      <c r="J80" s="65"/>
      <c r="K80" s="65"/>
      <c r="L80" s="65"/>
    </row>
    <row r="81" spans="5:12" s="66" customFormat="1">
      <c r="E81" s="161"/>
      <c r="F81" s="81"/>
      <c r="G81" s="65"/>
      <c r="H81" s="65"/>
      <c r="I81" s="65"/>
      <c r="J81" s="65"/>
      <c r="K81" s="65"/>
      <c r="L81" s="65"/>
    </row>
    <row r="82" spans="5:12" s="66" customFormat="1">
      <c r="E82" s="161"/>
      <c r="F82" s="81"/>
      <c r="G82" s="65"/>
      <c r="H82" s="65"/>
      <c r="I82" s="65"/>
      <c r="J82" s="65"/>
      <c r="K82" s="65"/>
      <c r="L82" s="65"/>
    </row>
    <row r="83" spans="5:12" s="66" customFormat="1">
      <c r="E83" s="161"/>
      <c r="F83" s="81"/>
      <c r="G83" s="65"/>
      <c r="H83" s="65"/>
      <c r="I83" s="65"/>
      <c r="J83" s="65"/>
      <c r="K83" s="65"/>
      <c r="L83" s="65"/>
    </row>
    <row r="84" spans="5:12" s="66" customFormat="1">
      <c r="E84" s="161"/>
      <c r="F84" s="81"/>
      <c r="G84" s="65"/>
      <c r="H84" s="65"/>
      <c r="I84" s="65"/>
      <c r="J84" s="65"/>
      <c r="K84" s="65"/>
      <c r="L84" s="65"/>
    </row>
    <row r="85" spans="5:12" s="66" customFormat="1">
      <c r="E85" s="161"/>
      <c r="F85" s="81"/>
      <c r="G85" s="65"/>
      <c r="H85" s="65"/>
      <c r="I85" s="65"/>
      <c r="J85" s="65"/>
      <c r="K85" s="65"/>
      <c r="L85" s="65"/>
    </row>
    <row r="86" spans="5:12" s="66" customFormat="1">
      <c r="E86" s="161"/>
      <c r="F86" s="81"/>
      <c r="G86" s="65"/>
      <c r="H86" s="65"/>
      <c r="I86" s="65"/>
      <c r="J86" s="65"/>
      <c r="K86" s="65"/>
      <c r="L86" s="65"/>
    </row>
    <row r="87" spans="5:12" s="66" customFormat="1">
      <c r="E87" s="161"/>
      <c r="F87" s="81"/>
      <c r="G87" s="65"/>
      <c r="H87" s="65"/>
      <c r="I87" s="65"/>
      <c r="J87" s="65"/>
      <c r="K87" s="65"/>
      <c r="L87" s="65"/>
    </row>
    <row r="88" spans="5:12" s="66" customFormat="1">
      <c r="E88" s="161"/>
      <c r="F88" s="81"/>
      <c r="G88" s="65"/>
      <c r="H88" s="65"/>
      <c r="I88" s="65"/>
      <c r="J88" s="65"/>
      <c r="K88" s="65"/>
      <c r="L88" s="65"/>
    </row>
    <row r="89" spans="5:12" s="66" customFormat="1">
      <c r="E89" s="161"/>
      <c r="F89" s="81"/>
      <c r="G89" s="65"/>
      <c r="H89" s="65"/>
      <c r="I89" s="65"/>
      <c r="J89" s="65"/>
      <c r="K89" s="65"/>
      <c r="L89" s="65"/>
    </row>
    <row r="90" spans="5:12" s="66" customFormat="1">
      <c r="E90" s="161"/>
      <c r="F90" s="81"/>
      <c r="G90" s="65"/>
      <c r="H90" s="65"/>
      <c r="I90" s="65"/>
      <c r="J90" s="65"/>
      <c r="K90" s="65"/>
      <c r="L90" s="65"/>
    </row>
    <row r="91" spans="5:12" s="66" customFormat="1">
      <c r="E91" s="161"/>
      <c r="F91" s="81"/>
      <c r="G91" s="65"/>
      <c r="H91" s="65"/>
      <c r="I91" s="65"/>
      <c r="J91" s="65"/>
      <c r="K91" s="65"/>
      <c r="L91" s="65"/>
    </row>
    <row r="92" spans="5:12" s="66" customFormat="1">
      <c r="E92" s="161"/>
      <c r="F92" s="81"/>
      <c r="G92" s="65"/>
      <c r="H92" s="65"/>
      <c r="I92" s="65"/>
      <c r="J92" s="65"/>
      <c r="K92" s="65"/>
      <c r="L92" s="65"/>
    </row>
    <row r="93" spans="5:12" s="66" customFormat="1">
      <c r="E93" s="161"/>
      <c r="F93" s="81"/>
      <c r="G93" s="65"/>
      <c r="H93" s="65"/>
      <c r="I93" s="65"/>
      <c r="J93" s="65"/>
      <c r="K93" s="65"/>
      <c r="L93" s="65"/>
    </row>
    <row r="94" spans="5:12" s="66" customFormat="1">
      <c r="E94" s="161"/>
      <c r="F94" s="81"/>
      <c r="G94" s="65"/>
      <c r="H94" s="65"/>
      <c r="I94" s="65"/>
      <c r="J94" s="65"/>
      <c r="K94" s="65"/>
      <c r="L94" s="65"/>
    </row>
    <row r="95" spans="5:12" s="66" customFormat="1">
      <c r="E95" s="161"/>
      <c r="F95" s="81"/>
      <c r="G95" s="65"/>
      <c r="H95" s="65"/>
      <c r="I95" s="65"/>
      <c r="J95" s="65"/>
      <c r="K95" s="65"/>
      <c r="L95" s="65"/>
    </row>
    <row r="96" spans="5:12" s="66" customFormat="1">
      <c r="E96" s="161"/>
      <c r="F96" s="81"/>
      <c r="G96" s="65"/>
      <c r="H96" s="65"/>
      <c r="I96" s="65"/>
      <c r="J96" s="65"/>
      <c r="K96" s="65"/>
      <c r="L96" s="65"/>
    </row>
    <row r="97" spans="5:12" s="66" customFormat="1">
      <c r="E97" s="161"/>
      <c r="F97" s="81"/>
      <c r="G97" s="65"/>
      <c r="H97" s="65"/>
      <c r="I97" s="65"/>
      <c r="J97" s="65"/>
      <c r="K97" s="65"/>
      <c r="L97" s="65"/>
    </row>
    <row r="98" spans="5:12" s="66" customFormat="1">
      <c r="E98" s="161"/>
      <c r="F98" s="81"/>
      <c r="G98" s="65"/>
      <c r="H98" s="65"/>
      <c r="I98" s="65"/>
      <c r="J98" s="65"/>
      <c r="K98" s="65"/>
      <c r="L98" s="65"/>
    </row>
    <row r="99" spans="5:12" s="66" customFormat="1">
      <c r="E99" s="161"/>
      <c r="F99" s="81"/>
      <c r="G99" s="65"/>
      <c r="H99" s="65"/>
      <c r="I99" s="65"/>
      <c r="J99" s="65"/>
      <c r="K99" s="65"/>
      <c r="L99" s="65"/>
    </row>
    <row r="100" spans="5:12" s="66" customFormat="1">
      <c r="E100" s="161"/>
      <c r="F100" s="81"/>
      <c r="G100" s="65"/>
      <c r="H100" s="65"/>
      <c r="I100" s="65"/>
      <c r="J100" s="65"/>
      <c r="K100" s="65"/>
      <c r="L100" s="65"/>
    </row>
    <row r="101" spans="5:12" s="66" customFormat="1">
      <c r="E101" s="161"/>
      <c r="F101" s="81"/>
      <c r="G101" s="65"/>
      <c r="H101" s="65"/>
      <c r="I101" s="65"/>
      <c r="J101" s="65"/>
      <c r="K101" s="65"/>
      <c r="L101" s="65"/>
    </row>
    <row r="102" spans="5:12" s="66" customFormat="1">
      <c r="E102" s="161"/>
      <c r="F102" s="81"/>
      <c r="G102" s="65"/>
      <c r="H102" s="65"/>
      <c r="I102" s="65"/>
      <c r="J102" s="65"/>
      <c r="K102" s="65"/>
      <c r="L102" s="65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8:D78"/>
    <mergeCell ref="C74:D74"/>
    <mergeCell ref="C77:D77"/>
    <mergeCell ref="A1:E1"/>
    <mergeCell ref="A3:E3"/>
    <mergeCell ref="A2:E2"/>
    <mergeCell ref="C75:D75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D53 C33:D33 C14:D14 C20:D20" formulaRange="1"/>
    <ignoredError sqref="D61" formulaRange="1" unlockedFormula="1"/>
    <ignoredError sqref="E62 E61 E60 D72:E72 E70 E71 D68:E69 E66 E67 E65 E63 E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view="pageBreakPreview" topLeftCell="A61" zoomScaleSheetLayoutView="100" workbookViewId="0">
      <selection activeCell="E87" sqref="E87"/>
    </sheetView>
  </sheetViews>
  <sheetFormatPr defaultRowHeight="13.5"/>
  <cols>
    <col min="1" max="1" width="6.28515625" style="20" customWidth="1"/>
    <col min="2" max="2" width="65.28515625" style="20" customWidth="1"/>
    <col min="3" max="3" width="17.85546875" style="20" customWidth="1"/>
    <col min="4" max="4" width="18.28515625" style="20" customWidth="1"/>
    <col min="5" max="5" width="14.5703125" style="20" customWidth="1"/>
    <col min="6" max="6" width="9.140625" style="34"/>
    <col min="7" max="12" width="9.140625" style="24"/>
    <col min="13" max="16384" width="9.140625" style="20"/>
  </cols>
  <sheetData>
    <row r="1" spans="1:19" s="7" customFormat="1" ht="18.75" customHeight="1">
      <c r="A1" s="189" t="s">
        <v>32</v>
      </c>
      <c r="B1" s="189"/>
      <c r="C1" s="189"/>
      <c r="D1" s="189"/>
      <c r="E1" s="189"/>
      <c r="F1" s="42"/>
      <c r="G1" s="36"/>
      <c r="H1" s="36"/>
      <c r="I1" s="36"/>
      <c r="J1" s="36"/>
      <c r="K1" s="36"/>
      <c r="L1" s="36"/>
      <c r="M1" s="40"/>
      <c r="N1" s="40"/>
      <c r="O1" s="40"/>
      <c r="P1" s="40"/>
      <c r="Q1" s="40"/>
      <c r="R1" s="40"/>
      <c r="S1" s="40"/>
    </row>
    <row r="2" spans="1:19" s="8" customFormat="1" ht="31.5" customHeight="1">
      <c r="A2" s="194" t="s">
        <v>149</v>
      </c>
      <c r="B2" s="194"/>
      <c r="C2" s="194"/>
      <c r="D2" s="194"/>
      <c r="E2" s="194"/>
      <c r="F2" s="33"/>
      <c r="G2" s="79"/>
      <c r="H2" s="37"/>
      <c r="I2" s="37"/>
      <c r="J2" s="37"/>
      <c r="K2" s="37"/>
      <c r="L2" s="37"/>
      <c r="M2" s="41"/>
      <c r="N2" s="41"/>
      <c r="O2" s="41"/>
      <c r="P2" s="41"/>
      <c r="Q2" s="41"/>
      <c r="R2" s="41"/>
      <c r="S2" s="41"/>
    </row>
    <row r="3" spans="1:19" s="7" customFormat="1" ht="36" customHeight="1">
      <c r="A3" s="195" t="s">
        <v>146</v>
      </c>
      <c r="B3" s="195"/>
      <c r="C3" s="195"/>
      <c r="D3" s="195"/>
      <c r="E3" s="195"/>
      <c r="F3" s="43"/>
      <c r="G3" s="38"/>
      <c r="H3" s="38"/>
      <c r="I3" s="38"/>
      <c r="J3" s="38"/>
      <c r="K3" s="38"/>
      <c r="L3" s="36"/>
      <c r="M3" s="40"/>
      <c r="N3" s="40"/>
      <c r="O3" s="40"/>
      <c r="P3" s="40"/>
      <c r="Q3" s="40"/>
      <c r="R3" s="40"/>
      <c r="S3" s="40"/>
    </row>
    <row r="4" spans="1:19" s="18" customFormat="1" ht="15" customHeight="1">
      <c r="A4" s="113"/>
      <c r="B4" s="113"/>
      <c r="C4" s="114"/>
      <c r="D4" s="114"/>
      <c r="E4" s="126" t="s">
        <v>16</v>
      </c>
      <c r="F4" s="32"/>
      <c r="G4" s="13"/>
      <c r="H4" s="13"/>
      <c r="I4" s="13"/>
      <c r="J4" s="13"/>
      <c r="K4" s="13"/>
      <c r="L4" s="13"/>
    </row>
    <row r="5" spans="1:19" s="24" customFormat="1" ht="67.5" customHeight="1">
      <c r="A5" s="25" t="s">
        <v>2</v>
      </c>
      <c r="B5" s="27" t="s">
        <v>11</v>
      </c>
      <c r="C5" s="15" t="s">
        <v>143</v>
      </c>
      <c r="D5" s="15" t="s">
        <v>144</v>
      </c>
      <c r="E5" s="26" t="s">
        <v>17</v>
      </c>
      <c r="F5" s="34"/>
    </row>
    <row r="6" spans="1:19" s="18" customFormat="1" ht="39" customHeight="1">
      <c r="A6" s="115" t="s">
        <v>6</v>
      </c>
      <c r="B6" s="21" t="s">
        <v>12</v>
      </c>
      <c r="C6" s="4">
        <v>3811.8</v>
      </c>
      <c r="D6" s="4">
        <v>3811.8</v>
      </c>
      <c r="E6" s="123">
        <f>+D6-C6</f>
        <v>0</v>
      </c>
      <c r="F6" s="32"/>
      <c r="G6" s="13"/>
      <c r="H6" s="13"/>
      <c r="I6" s="13"/>
      <c r="J6" s="13"/>
      <c r="K6" s="13"/>
      <c r="L6" s="13"/>
    </row>
    <row r="7" spans="1:19" s="18" customFormat="1" ht="36.75" customHeight="1">
      <c r="A7" s="115" t="s">
        <v>7</v>
      </c>
      <c r="B7" s="21" t="s">
        <v>33</v>
      </c>
      <c r="C7" s="123">
        <f>SUM(C8:C9,C13:C15,C20:C21)</f>
        <v>83425</v>
      </c>
      <c r="D7" s="123">
        <f t="shared" ref="D7" si="0">SUM(D8:D9,D13:D15,D20:D21)</f>
        <v>81827.599999999991</v>
      </c>
      <c r="E7" s="123">
        <f t="shared" ref="E7:E70" si="1">+D7-C7</f>
        <v>-1597.4000000000087</v>
      </c>
      <c r="F7" s="32"/>
      <c r="G7" s="13"/>
      <c r="H7" s="13"/>
      <c r="I7" s="13"/>
      <c r="J7" s="13"/>
      <c r="K7" s="13"/>
      <c r="L7" s="13"/>
    </row>
    <row r="8" spans="1:19" s="19" customFormat="1" ht="22.5" customHeight="1">
      <c r="A8" s="59">
        <v>1</v>
      </c>
      <c r="B8" s="69" t="s">
        <v>105</v>
      </c>
      <c r="C8" s="49">
        <v>79683.399999999994</v>
      </c>
      <c r="D8" s="4">
        <v>79683.399999999994</v>
      </c>
      <c r="E8" s="124">
        <f t="shared" si="1"/>
        <v>0</v>
      </c>
      <c r="F8" s="32"/>
      <c r="G8" s="30"/>
      <c r="H8" s="30"/>
      <c r="I8" s="30"/>
      <c r="J8" s="30"/>
      <c r="K8" s="30"/>
      <c r="L8" s="30"/>
    </row>
    <row r="9" spans="1:19" s="19" customFormat="1" ht="0.75" hidden="1" customHeight="1">
      <c r="A9" s="59">
        <v>2</v>
      </c>
      <c r="B9" s="69" t="s">
        <v>109</v>
      </c>
      <c r="C9" s="124">
        <f>SUM(C10:C12)</f>
        <v>0</v>
      </c>
      <c r="D9" s="124">
        <f>SUM(D10:D12)</f>
        <v>0</v>
      </c>
      <c r="E9" s="124">
        <f t="shared" si="1"/>
        <v>0</v>
      </c>
      <c r="F9" s="32"/>
      <c r="G9" s="30"/>
      <c r="H9" s="30"/>
      <c r="I9" s="30"/>
      <c r="J9" s="30"/>
      <c r="K9" s="30"/>
      <c r="L9" s="30"/>
    </row>
    <row r="10" spans="1:19" ht="21.75" hidden="1" customHeight="1">
      <c r="A10" s="9">
        <v>2.1</v>
      </c>
      <c r="B10" s="10" t="s">
        <v>110</v>
      </c>
      <c r="C10" s="5"/>
      <c r="D10" s="185"/>
      <c r="E10" s="168">
        <f t="shared" si="1"/>
        <v>0</v>
      </c>
      <c r="F10" s="81" t="s">
        <v>133</v>
      </c>
    </row>
    <row r="11" spans="1:19" s="66" customFormat="1" ht="21.75" hidden="1" customHeight="1">
      <c r="A11" s="62">
        <v>2.2000000000000002</v>
      </c>
      <c r="B11" s="120" t="s">
        <v>111</v>
      </c>
      <c r="C11" s="63"/>
      <c r="D11" s="185"/>
      <c r="E11" s="164">
        <f t="shared" si="1"/>
        <v>0</v>
      </c>
      <c r="F11" s="64"/>
      <c r="G11" s="65"/>
      <c r="H11" s="65"/>
      <c r="I11" s="65"/>
      <c r="J11" s="65"/>
      <c r="K11" s="65"/>
      <c r="L11" s="65"/>
    </row>
    <row r="12" spans="1:19" s="66" customFormat="1" ht="21.75" hidden="1" customHeight="1">
      <c r="A12" s="62">
        <v>2.2999999999999998</v>
      </c>
      <c r="B12" s="120" t="s">
        <v>128</v>
      </c>
      <c r="C12" s="63"/>
      <c r="D12" s="185"/>
      <c r="E12" s="164">
        <f t="shared" si="1"/>
        <v>0</v>
      </c>
      <c r="F12" s="64"/>
      <c r="G12" s="65"/>
      <c r="H12" s="65"/>
      <c r="I12" s="65"/>
      <c r="J12" s="65"/>
      <c r="K12" s="65"/>
      <c r="L12" s="65"/>
    </row>
    <row r="13" spans="1:19" s="19" customFormat="1" ht="35.25" hidden="1" customHeight="1">
      <c r="A13" s="59">
        <v>3</v>
      </c>
      <c r="B13" s="60" t="s">
        <v>106</v>
      </c>
      <c r="C13" s="49"/>
      <c r="D13" s="185"/>
      <c r="E13" s="124">
        <f t="shared" si="1"/>
        <v>0</v>
      </c>
      <c r="F13" s="32" t="s">
        <v>104</v>
      </c>
      <c r="G13" s="30"/>
      <c r="H13" s="30"/>
      <c r="I13" s="30"/>
      <c r="J13" s="30"/>
      <c r="K13" s="30"/>
      <c r="L13" s="30"/>
    </row>
    <row r="14" spans="1:19" s="19" customFormat="1" ht="16.5">
      <c r="A14" s="59">
        <v>2</v>
      </c>
      <c r="B14" s="61" t="s">
        <v>107</v>
      </c>
      <c r="C14" s="49">
        <v>54</v>
      </c>
      <c r="D14" s="185">
        <v>60</v>
      </c>
      <c r="E14" s="124">
        <f t="shared" si="1"/>
        <v>6</v>
      </c>
      <c r="F14" s="172" t="s">
        <v>136</v>
      </c>
      <c r="G14" s="30"/>
      <c r="H14" s="30"/>
      <c r="I14" s="30"/>
      <c r="J14" s="30"/>
      <c r="K14" s="30"/>
      <c r="L14" s="30"/>
    </row>
    <row r="15" spans="1:19" s="19" customFormat="1" ht="18" customHeight="1">
      <c r="A15" s="59">
        <v>3</v>
      </c>
      <c r="B15" s="69" t="s">
        <v>108</v>
      </c>
      <c r="C15" s="124">
        <f t="shared" ref="C15:D15" si="2">SUM(C16:C19)</f>
        <v>3687.6</v>
      </c>
      <c r="D15" s="124">
        <f t="shared" si="2"/>
        <v>2084.2000000000003</v>
      </c>
      <c r="E15" s="124">
        <f t="shared" si="1"/>
        <v>-1603.3999999999996</v>
      </c>
      <c r="F15" s="172" t="s">
        <v>136</v>
      </c>
      <c r="G15" s="30"/>
      <c r="H15" s="30"/>
      <c r="I15" s="30"/>
      <c r="J15" s="30"/>
      <c r="K15" s="30"/>
      <c r="L15" s="30"/>
    </row>
    <row r="16" spans="1:19" ht="18" customHeight="1">
      <c r="A16" s="9">
        <v>3.1</v>
      </c>
      <c r="B16" s="10" t="s">
        <v>84</v>
      </c>
      <c r="C16" s="5">
        <v>3382.8</v>
      </c>
      <c r="D16" s="185">
        <v>1836.2</v>
      </c>
      <c r="E16" s="168">
        <f t="shared" si="1"/>
        <v>-1546.6000000000001</v>
      </c>
    </row>
    <row r="17" spans="1:12" ht="18" customHeight="1">
      <c r="A17" s="9">
        <v>3.2</v>
      </c>
      <c r="B17" s="10" t="s">
        <v>85</v>
      </c>
      <c r="C17" s="5">
        <v>159</v>
      </c>
      <c r="D17" s="185">
        <v>113.4</v>
      </c>
      <c r="E17" s="168">
        <f t="shared" si="1"/>
        <v>-45.599999999999994</v>
      </c>
    </row>
    <row r="18" spans="1:12" ht="18" customHeight="1">
      <c r="A18" s="9">
        <v>3.3</v>
      </c>
      <c r="B18" s="10" t="s">
        <v>86</v>
      </c>
      <c r="C18" s="5">
        <v>14.2</v>
      </c>
      <c r="D18" s="185">
        <v>3</v>
      </c>
      <c r="E18" s="168">
        <f t="shared" si="1"/>
        <v>-11.2</v>
      </c>
    </row>
    <row r="19" spans="1:12" ht="18" customHeight="1">
      <c r="A19" s="9">
        <v>3.4</v>
      </c>
      <c r="B19" s="10" t="s">
        <v>87</v>
      </c>
      <c r="C19" s="5">
        <v>131.6</v>
      </c>
      <c r="D19" s="185">
        <v>131.6</v>
      </c>
      <c r="E19" s="168">
        <f t="shared" si="1"/>
        <v>0</v>
      </c>
    </row>
    <row r="20" spans="1:12" s="19" customFormat="1" ht="18.75" hidden="1" customHeight="1">
      <c r="A20" s="59">
        <v>6</v>
      </c>
      <c r="B20" s="61" t="s">
        <v>27</v>
      </c>
      <c r="C20" s="49"/>
      <c r="D20" s="185"/>
      <c r="E20" s="124">
        <f t="shared" si="1"/>
        <v>0</v>
      </c>
      <c r="F20" s="32" t="s">
        <v>112</v>
      </c>
      <c r="G20" s="68"/>
      <c r="H20" s="30"/>
      <c r="I20" s="30"/>
      <c r="J20" s="30"/>
      <c r="K20" s="30"/>
      <c r="L20" s="30"/>
    </row>
    <row r="21" spans="1:12" s="19" customFormat="1" ht="20.25" hidden="1" customHeight="1">
      <c r="A21" s="59">
        <v>7</v>
      </c>
      <c r="B21" s="61" t="s">
        <v>113</v>
      </c>
      <c r="C21" s="49"/>
      <c r="D21" s="185"/>
      <c r="E21" s="124">
        <f t="shared" si="1"/>
        <v>0</v>
      </c>
      <c r="F21" s="54" t="s">
        <v>142</v>
      </c>
      <c r="G21" s="68"/>
      <c r="H21" s="30"/>
      <c r="I21" s="30"/>
      <c r="J21" s="30"/>
      <c r="K21" s="30"/>
      <c r="L21" s="30"/>
    </row>
    <row r="22" spans="1:12" s="18" customFormat="1" ht="36.75" customHeight="1">
      <c r="A22" s="115" t="s">
        <v>13</v>
      </c>
      <c r="B22" s="21" t="s">
        <v>34</v>
      </c>
      <c r="C22" s="123">
        <f>C23+C68+C83</f>
        <v>84580.900000000009</v>
      </c>
      <c r="D22" s="123">
        <f>D23+D68+D83</f>
        <v>82859.7</v>
      </c>
      <c r="E22" s="123">
        <f t="shared" si="1"/>
        <v>-1721.2000000000116</v>
      </c>
      <c r="F22" s="32"/>
      <c r="G22" s="13"/>
      <c r="H22" s="13"/>
      <c r="I22" s="13"/>
      <c r="J22" s="13"/>
      <c r="K22" s="13"/>
      <c r="L22" s="13"/>
    </row>
    <row r="23" spans="1:12" s="18" customFormat="1" ht="27" customHeight="1">
      <c r="A23" s="12" t="s">
        <v>20</v>
      </c>
      <c r="B23" s="21" t="s">
        <v>131</v>
      </c>
      <c r="C23" s="123">
        <f>SUM(C24,C26,C29,C32,C36:C40,C49,C52,C58:C59,C63,C67)</f>
        <v>80929.600000000006</v>
      </c>
      <c r="D23" s="123">
        <f>SUM(D24,D26,D29,D32,D36:D40,D49,D52,D58:D59,D63,D67)</f>
        <v>79329.7</v>
      </c>
      <c r="E23" s="123">
        <f t="shared" si="1"/>
        <v>-1599.9000000000087</v>
      </c>
      <c r="F23" s="32"/>
      <c r="G23" s="13"/>
      <c r="H23" s="13"/>
      <c r="I23" s="13"/>
      <c r="J23" s="13"/>
      <c r="K23" s="13"/>
      <c r="L23" s="13"/>
    </row>
    <row r="24" spans="1:12" s="28" customFormat="1" ht="16.5" customHeight="1">
      <c r="A24" s="51">
        <v>1</v>
      </c>
      <c r="B24" s="174" t="s">
        <v>152</v>
      </c>
      <c r="C24" s="49">
        <v>72423.3</v>
      </c>
      <c r="D24" s="185">
        <v>72425.8</v>
      </c>
      <c r="E24" s="124">
        <f t="shared" si="1"/>
        <v>2.5</v>
      </c>
      <c r="F24" s="34" t="s">
        <v>137</v>
      </c>
      <c r="G24" s="23"/>
      <c r="H24" s="23"/>
      <c r="I24" s="23"/>
      <c r="J24" s="23"/>
      <c r="K24" s="23"/>
      <c r="L24" s="23"/>
    </row>
    <row r="25" spans="1:12" s="22" customFormat="1" ht="18" hidden="1" customHeight="1">
      <c r="A25" s="3">
        <v>1.1000000000000001</v>
      </c>
      <c r="B25" s="11" t="s">
        <v>26</v>
      </c>
      <c r="C25" s="5"/>
      <c r="D25" s="185">
        <v>0</v>
      </c>
      <c r="E25" s="168">
        <f t="shared" si="1"/>
        <v>0</v>
      </c>
      <c r="F25" s="34"/>
      <c r="G25" s="24"/>
      <c r="H25" s="24"/>
      <c r="I25" s="24"/>
      <c r="J25" s="24"/>
      <c r="K25" s="24"/>
      <c r="L25" s="24"/>
    </row>
    <row r="26" spans="1:12" s="22" customFormat="1" ht="18" customHeight="1">
      <c r="A26" s="70">
        <v>2</v>
      </c>
      <c r="B26" s="71" t="s">
        <v>42</v>
      </c>
      <c r="C26" s="125">
        <f t="shared" ref="C26:D26" si="3">SUM(C27:C28)</f>
        <v>5784.6</v>
      </c>
      <c r="D26" s="125">
        <f t="shared" si="3"/>
        <v>4239.7</v>
      </c>
      <c r="E26" s="125">
        <f t="shared" si="1"/>
        <v>-1544.9000000000005</v>
      </c>
      <c r="F26" s="34"/>
      <c r="G26" s="24"/>
      <c r="H26" s="24"/>
      <c r="I26" s="24"/>
      <c r="J26" s="24"/>
      <c r="K26" s="24"/>
      <c r="L26" s="24"/>
    </row>
    <row r="27" spans="1:12" ht="18" customHeight="1">
      <c r="A27" s="3">
        <v>2.1</v>
      </c>
      <c r="B27" s="10" t="s">
        <v>84</v>
      </c>
      <c r="C27" s="5">
        <v>5016.1000000000004</v>
      </c>
      <c r="D27" s="185">
        <v>3603.2</v>
      </c>
      <c r="E27" s="168">
        <f t="shared" si="1"/>
        <v>-1412.9000000000005</v>
      </c>
      <c r="F27" s="34" t="s">
        <v>137</v>
      </c>
    </row>
    <row r="28" spans="1:12" ht="18" customHeight="1">
      <c r="A28" s="3">
        <v>2.2000000000000002</v>
      </c>
      <c r="B28" s="11" t="s">
        <v>91</v>
      </c>
      <c r="C28" s="5">
        <v>768.5</v>
      </c>
      <c r="D28" s="185">
        <v>636.5</v>
      </c>
      <c r="E28" s="168">
        <f t="shared" si="1"/>
        <v>-132</v>
      </c>
      <c r="F28" s="34" t="s">
        <v>137</v>
      </c>
    </row>
    <row r="29" spans="1:12" s="22" customFormat="1" ht="18" customHeight="1">
      <c r="A29" s="70">
        <v>3</v>
      </c>
      <c r="B29" s="61" t="s">
        <v>43</v>
      </c>
      <c r="C29" s="125">
        <f t="shared" ref="C29:D29" si="4">SUM(C30:C31)</f>
        <v>204.4</v>
      </c>
      <c r="D29" s="125">
        <f t="shared" si="4"/>
        <v>165.4</v>
      </c>
      <c r="E29" s="125">
        <f t="shared" si="1"/>
        <v>-39</v>
      </c>
      <c r="F29" s="34"/>
      <c r="G29" s="24"/>
      <c r="H29" s="24"/>
      <c r="I29" s="24"/>
      <c r="J29" s="24"/>
      <c r="K29" s="24"/>
      <c r="L29" s="24"/>
    </row>
    <row r="30" spans="1:12" ht="18" customHeight="1">
      <c r="A30" s="3">
        <v>3.1</v>
      </c>
      <c r="B30" s="11" t="s">
        <v>92</v>
      </c>
      <c r="C30" s="5">
        <v>154.4</v>
      </c>
      <c r="D30" s="185">
        <v>125.4</v>
      </c>
      <c r="E30" s="168">
        <f t="shared" si="1"/>
        <v>-29</v>
      </c>
      <c r="F30" s="34" t="s">
        <v>137</v>
      </c>
    </row>
    <row r="31" spans="1:12" ht="18" customHeight="1">
      <c r="A31" s="3">
        <v>3.2</v>
      </c>
      <c r="B31" s="10" t="s">
        <v>93</v>
      </c>
      <c r="C31" s="5">
        <v>50</v>
      </c>
      <c r="D31" s="185">
        <v>40</v>
      </c>
      <c r="E31" s="168">
        <f t="shared" si="1"/>
        <v>-10</v>
      </c>
    </row>
    <row r="32" spans="1:12" s="28" customFormat="1" ht="18" customHeight="1">
      <c r="A32" s="51">
        <v>4</v>
      </c>
      <c r="B32" s="61" t="s">
        <v>61</v>
      </c>
      <c r="C32" s="124">
        <f t="shared" ref="C32:D32" si="5">SUM(C33:C35)</f>
        <v>150</v>
      </c>
      <c r="D32" s="124">
        <f t="shared" si="5"/>
        <v>124.4</v>
      </c>
      <c r="E32" s="124">
        <f t="shared" si="1"/>
        <v>-25.599999999999994</v>
      </c>
      <c r="F32" s="34" t="s">
        <v>137</v>
      </c>
      <c r="G32" s="23"/>
      <c r="H32" s="23"/>
      <c r="I32" s="23"/>
      <c r="J32" s="23"/>
      <c r="K32" s="23"/>
      <c r="L32" s="23"/>
    </row>
    <row r="33" spans="1:12" ht="18" customHeight="1">
      <c r="A33" s="3">
        <v>4.0999999999999996</v>
      </c>
      <c r="B33" s="11" t="s">
        <v>8</v>
      </c>
      <c r="C33" s="5">
        <v>115.2</v>
      </c>
      <c r="D33" s="185">
        <v>115.2</v>
      </c>
      <c r="E33" s="168">
        <f t="shared" si="1"/>
        <v>0</v>
      </c>
    </row>
    <row r="34" spans="1:12" ht="17.25" customHeight="1">
      <c r="A34" s="3">
        <v>4.2</v>
      </c>
      <c r="B34" s="10" t="s">
        <v>9</v>
      </c>
      <c r="C34" s="5">
        <v>34.799999999999997</v>
      </c>
      <c r="D34" s="185">
        <v>9.1999999999999993</v>
      </c>
      <c r="E34" s="168">
        <f t="shared" si="1"/>
        <v>-25.599999999999998</v>
      </c>
    </row>
    <row r="35" spans="1:12" ht="18" hidden="1" customHeight="1">
      <c r="A35" s="3">
        <v>4.3</v>
      </c>
      <c r="B35" s="10" t="s">
        <v>10</v>
      </c>
      <c r="C35" s="5"/>
      <c r="D35" s="185"/>
      <c r="E35" s="168">
        <f t="shared" si="1"/>
        <v>0</v>
      </c>
    </row>
    <row r="36" spans="1:12" s="28" customFormat="1" ht="18" hidden="1" customHeight="1">
      <c r="A36" s="51">
        <v>5</v>
      </c>
      <c r="B36" s="69" t="s">
        <v>62</v>
      </c>
      <c r="C36" s="49"/>
      <c r="D36" s="185"/>
      <c r="E36" s="124">
        <f t="shared" si="1"/>
        <v>0</v>
      </c>
      <c r="F36" s="32" t="s">
        <v>45</v>
      </c>
      <c r="G36" s="23"/>
      <c r="H36" s="23"/>
      <c r="I36" s="23"/>
      <c r="J36" s="23"/>
      <c r="K36" s="23"/>
      <c r="L36" s="23"/>
    </row>
    <row r="37" spans="1:12" s="28" customFormat="1" ht="18" hidden="1" customHeight="1">
      <c r="A37" s="51">
        <v>6</v>
      </c>
      <c r="B37" s="72" t="s">
        <v>132</v>
      </c>
      <c r="C37" s="49"/>
      <c r="D37" s="185"/>
      <c r="E37" s="124">
        <f t="shared" si="1"/>
        <v>0</v>
      </c>
      <c r="F37" s="35" t="s">
        <v>63</v>
      </c>
      <c r="G37" s="23"/>
      <c r="H37" s="23"/>
      <c r="J37" s="23"/>
      <c r="K37" s="23"/>
      <c r="L37" s="23"/>
    </row>
    <row r="38" spans="1:12" s="28" customFormat="1" ht="18" hidden="1" customHeight="1">
      <c r="A38" s="51">
        <v>7</v>
      </c>
      <c r="B38" s="72" t="s">
        <v>64</v>
      </c>
      <c r="C38" s="49"/>
      <c r="D38" s="185"/>
      <c r="E38" s="124">
        <f t="shared" si="1"/>
        <v>0</v>
      </c>
      <c r="F38" s="31"/>
      <c r="G38" s="23"/>
      <c r="H38" s="23"/>
      <c r="I38" s="23"/>
      <c r="J38" s="23"/>
      <c r="K38" s="23"/>
      <c r="L38" s="23"/>
    </row>
    <row r="39" spans="1:12" s="28" customFormat="1" ht="18" customHeight="1">
      <c r="A39" s="51">
        <v>5</v>
      </c>
      <c r="B39" s="72" t="s">
        <v>56</v>
      </c>
      <c r="C39" s="49">
        <v>543.20000000000005</v>
      </c>
      <c r="D39" s="185">
        <v>543.20000000000005</v>
      </c>
      <c r="E39" s="124">
        <f t="shared" si="1"/>
        <v>0</v>
      </c>
      <c r="F39" s="116" t="s">
        <v>78</v>
      </c>
      <c r="G39" s="23"/>
      <c r="H39" s="23"/>
      <c r="I39" s="23"/>
      <c r="J39" s="23"/>
      <c r="K39" s="23"/>
      <c r="L39" s="23"/>
    </row>
    <row r="40" spans="1:12" s="28" customFormat="1" ht="38.25" customHeight="1">
      <c r="A40" s="51">
        <v>6</v>
      </c>
      <c r="B40" s="73" t="s">
        <v>65</v>
      </c>
      <c r="C40" s="124">
        <f t="shared" ref="C40:D40" si="6">SUM(C41:C48)</f>
        <v>117</v>
      </c>
      <c r="D40" s="124">
        <f t="shared" si="6"/>
        <v>116.6</v>
      </c>
      <c r="E40" s="124">
        <f t="shared" si="1"/>
        <v>-0.40000000000000568</v>
      </c>
      <c r="F40" s="31"/>
      <c r="G40" s="23"/>
      <c r="H40" s="23"/>
      <c r="I40" s="23"/>
      <c r="J40" s="23"/>
      <c r="K40" s="23"/>
      <c r="L40" s="23"/>
    </row>
    <row r="41" spans="1:12" ht="0.75" customHeight="1">
      <c r="A41" s="3">
        <v>9.1</v>
      </c>
      <c r="B41" s="74" t="s">
        <v>47</v>
      </c>
      <c r="C41" s="5"/>
      <c r="D41" s="185"/>
      <c r="E41" s="168">
        <f t="shared" si="1"/>
        <v>0</v>
      </c>
      <c r="F41" s="116" t="s">
        <v>83</v>
      </c>
    </row>
    <row r="42" spans="1:12" ht="17.25" customHeight="1">
      <c r="A42" s="3">
        <v>6.1</v>
      </c>
      <c r="B42" s="74" t="s">
        <v>48</v>
      </c>
      <c r="C42" s="5">
        <v>95</v>
      </c>
      <c r="D42" s="185">
        <v>95</v>
      </c>
      <c r="E42" s="168">
        <f t="shared" si="1"/>
        <v>0</v>
      </c>
      <c r="F42" s="116" t="s">
        <v>54</v>
      </c>
    </row>
    <row r="43" spans="1:12" ht="21" hidden="1" customHeight="1">
      <c r="A43" s="3">
        <v>9.3000000000000007</v>
      </c>
      <c r="B43" s="74" t="s">
        <v>49</v>
      </c>
      <c r="C43" s="5"/>
      <c r="D43" s="185"/>
      <c r="E43" s="168">
        <f t="shared" si="1"/>
        <v>0</v>
      </c>
      <c r="F43" s="116" t="s">
        <v>82</v>
      </c>
    </row>
    <row r="44" spans="1:12" ht="18" customHeight="1">
      <c r="A44" s="3">
        <v>6.2</v>
      </c>
      <c r="B44" s="74" t="s">
        <v>50</v>
      </c>
      <c r="C44" s="5">
        <v>22</v>
      </c>
      <c r="D44" s="185">
        <v>21.6</v>
      </c>
      <c r="E44" s="168">
        <f t="shared" si="1"/>
        <v>-0.39999999999999858</v>
      </c>
      <c r="F44" s="116" t="s">
        <v>81</v>
      </c>
    </row>
    <row r="45" spans="1:12" ht="0.75" customHeight="1">
      <c r="A45" s="3">
        <v>9.5</v>
      </c>
      <c r="B45" s="74" t="s">
        <v>51</v>
      </c>
      <c r="C45" s="5"/>
      <c r="D45" s="185"/>
      <c r="E45" s="168">
        <f t="shared" si="1"/>
        <v>0</v>
      </c>
      <c r="F45" s="116" t="s">
        <v>80</v>
      </c>
    </row>
    <row r="46" spans="1:12" ht="18" hidden="1" customHeight="1">
      <c r="A46" s="3">
        <v>9.6</v>
      </c>
      <c r="B46" s="74" t="s">
        <v>52</v>
      </c>
      <c r="C46" s="5"/>
      <c r="D46" s="185"/>
      <c r="E46" s="168">
        <f t="shared" si="1"/>
        <v>0</v>
      </c>
      <c r="F46" s="116" t="s">
        <v>79</v>
      </c>
    </row>
    <row r="47" spans="1:12" ht="18" hidden="1" customHeight="1">
      <c r="A47" s="3">
        <v>9.6999999999999993</v>
      </c>
      <c r="B47" s="74" t="s">
        <v>66</v>
      </c>
      <c r="C47" s="5"/>
      <c r="D47" s="185"/>
      <c r="E47" s="168">
        <f t="shared" si="1"/>
        <v>0</v>
      </c>
      <c r="F47" s="116" t="s">
        <v>55</v>
      </c>
    </row>
    <row r="48" spans="1:12" ht="18" hidden="1" customHeight="1">
      <c r="A48" s="3">
        <v>9.8000000000000007</v>
      </c>
      <c r="B48" s="74" t="s">
        <v>53</v>
      </c>
      <c r="C48" s="5"/>
      <c r="D48" s="185"/>
      <c r="E48" s="168">
        <f t="shared" si="1"/>
        <v>0</v>
      </c>
      <c r="F48" s="116" t="s">
        <v>114</v>
      </c>
    </row>
    <row r="49" spans="1:12" s="28" customFormat="1" ht="18" customHeight="1">
      <c r="A49" s="51">
        <v>7</v>
      </c>
      <c r="B49" s="72" t="s">
        <v>67</v>
      </c>
      <c r="C49" s="124">
        <f t="shared" ref="C49:D49" si="7">SUM(C50:C51)</f>
        <v>520.6</v>
      </c>
      <c r="D49" s="124">
        <f t="shared" si="7"/>
        <v>525.79999999999995</v>
      </c>
      <c r="E49" s="124">
        <f t="shared" si="1"/>
        <v>5.1999999999999318</v>
      </c>
      <c r="F49" s="35"/>
      <c r="G49" s="23"/>
      <c r="H49" s="23"/>
      <c r="I49" s="23"/>
      <c r="J49" s="23"/>
      <c r="K49" s="23"/>
      <c r="L49" s="23"/>
    </row>
    <row r="50" spans="1:12" ht="18" customHeight="1">
      <c r="A50" s="45">
        <v>7.1</v>
      </c>
      <c r="B50" s="75" t="s">
        <v>57</v>
      </c>
      <c r="C50" s="5">
        <v>500.6</v>
      </c>
      <c r="D50" s="185">
        <v>499.8</v>
      </c>
      <c r="E50" s="168">
        <f t="shared" si="1"/>
        <v>-0.80000000000001137</v>
      </c>
      <c r="F50" s="116" t="s">
        <v>59</v>
      </c>
    </row>
    <row r="51" spans="1:12" ht="18" customHeight="1">
      <c r="A51" s="45">
        <v>7.2</v>
      </c>
      <c r="B51" s="75" t="s">
        <v>58</v>
      </c>
      <c r="C51" s="5">
        <v>20</v>
      </c>
      <c r="D51" s="185">
        <v>26</v>
      </c>
      <c r="E51" s="168">
        <f t="shared" si="1"/>
        <v>6</v>
      </c>
      <c r="F51" s="116" t="s">
        <v>138</v>
      </c>
    </row>
    <row r="52" spans="1:12" s="22" customFormat="1" ht="21.75" customHeight="1">
      <c r="A52" s="76">
        <v>8</v>
      </c>
      <c r="B52" s="72" t="s">
        <v>60</v>
      </c>
      <c r="C52" s="125">
        <f>SUM(C53:C57)</f>
        <v>770</v>
      </c>
      <c r="D52" s="125">
        <f>SUM(D53:D57)</f>
        <v>766.3</v>
      </c>
      <c r="E52" s="125">
        <f t="shared" si="1"/>
        <v>-3.7000000000000455</v>
      </c>
      <c r="F52" s="116"/>
      <c r="G52" s="24"/>
      <c r="H52" s="24"/>
      <c r="I52" s="24"/>
      <c r="J52" s="24"/>
      <c r="K52" s="24"/>
      <c r="L52" s="24"/>
    </row>
    <row r="53" spans="1:12" ht="18" customHeight="1">
      <c r="A53" s="45">
        <v>8.1</v>
      </c>
      <c r="B53" s="75" t="s">
        <v>71</v>
      </c>
      <c r="C53" s="5">
        <v>370</v>
      </c>
      <c r="D53" s="185">
        <v>366.6</v>
      </c>
      <c r="E53" s="168">
        <f t="shared" si="1"/>
        <v>-3.3999999999999773</v>
      </c>
      <c r="F53" s="116" t="s">
        <v>76</v>
      </c>
    </row>
    <row r="54" spans="1:12" ht="18" customHeight="1">
      <c r="A54" s="45">
        <v>8.1999999999999993</v>
      </c>
      <c r="B54" s="75" t="s">
        <v>70</v>
      </c>
      <c r="C54" s="5">
        <v>400</v>
      </c>
      <c r="D54" s="185">
        <v>399.7</v>
      </c>
      <c r="E54" s="168">
        <f t="shared" si="1"/>
        <v>-0.30000000000001137</v>
      </c>
      <c r="F54" s="32" t="s">
        <v>68</v>
      </c>
    </row>
    <row r="55" spans="1:12" ht="24.75" hidden="1" customHeight="1">
      <c r="A55" s="45">
        <v>11.3</v>
      </c>
      <c r="B55" s="75" t="s">
        <v>72</v>
      </c>
      <c r="C55" s="5"/>
      <c r="D55" s="185"/>
      <c r="E55" s="168">
        <f t="shared" si="1"/>
        <v>0</v>
      </c>
      <c r="F55" s="116" t="s">
        <v>69</v>
      </c>
    </row>
    <row r="56" spans="1:12" ht="22.5" hidden="1" customHeight="1">
      <c r="A56" s="45">
        <v>11.4</v>
      </c>
      <c r="B56" s="75" t="s">
        <v>73</v>
      </c>
      <c r="C56" s="5"/>
      <c r="D56" s="185"/>
      <c r="E56" s="168">
        <f t="shared" si="1"/>
        <v>0</v>
      </c>
      <c r="F56" s="117"/>
    </row>
    <row r="57" spans="1:12" ht="21.75" hidden="1" customHeight="1">
      <c r="A57" s="45">
        <v>11.5</v>
      </c>
      <c r="B57" s="74" t="s">
        <v>74</v>
      </c>
      <c r="C57" s="5"/>
      <c r="D57" s="185"/>
      <c r="E57" s="168">
        <f>+D57-C57</f>
        <v>0</v>
      </c>
      <c r="F57" s="116" t="s">
        <v>77</v>
      </c>
    </row>
    <row r="58" spans="1:12" s="53" customFormat="1" ht="22.5" customHeight="1">
      <c r="A58" s="51">
        <v>9</v>
      </c>
      <c r="B58" s="52" t="s">
        <v>154</v>
      </c>
      <c r="C58" s="49"/>
      <c r="D58" s="4">
        <v>102.2</v>
      </c>
      <c r="E58" s="49">
        <f>+D58-C58</f>
        <v>102.2</v>
      </c>
      <c r="F58" s="95" t="s">
        <v>141</v>
      </c>
      <c r="G58" s="16"/>
      <c r="H58" s="14"/>
      <c r="I58" s="23"/>
      <c r="J58" s="23"/>
      <c r="K58" s="23"/>
      <c r="L58" s="23"/>
    </row>
    <row r="59" spans="1:12" s="28" customFormat="1" ht="22.5" customHeight="1">
      <c r="A59" s="51">
        <v>10</v>
      </c>
      <c r="B59" s="77" t="s">
        <v>118</v>
      </c>
      <c r="C59" s="124">
        <f>SUM(C60:C62)</f>
        <v>0</v>
      </c>
      <c r="D59" s="124">
        <f t="shared" ref="D59" si="8">SUM(D60:D62)</f>
        <v>12</v>
      </c>
      <c r="E59" s="124">
        <f t="shared" si="1"/>
        <v>12</v>
      </c>
      <c r="F59" s="35"/>
      <c r="G59" s="23"/>
      <c r="H59" s="23"/>
      <c r="I59" s="23"/>
      <c r="J59" s="23"/>
      <c r="K59" s="23"/>
      <c r="L59" s="23"/>
    </row>
    <row r="60" spans="1:12" ht="19.5" customHeight="1">
      <c r="A60" s="5">
        <v>10.1</v>
      </c>
      <c r="B60" s="78" t="s">
        <v>119</v>
      </c>
      <c r="C60" s="5"/>
      <c r="D60" s="185">
        <v>6</v>
      </c>
      <c r="E60" s="168">
        <f t="shared" si="1"/>
        <v>6</v>
      </c>
    </row>
    <row r="61" spans="1:12" ht="18.75" customHeight="1">
      <c r="A61" s="5">
        <v>10.199999999999999</v>
      </c>
      <c r="B61" s="78" t="s">
        <v>120</v>
      </c>
      <c r="C61" s="5"/>
      <c r="D61" s="185">
        <v>6</v>
      </c>
      <c r="E61" s="168">
        <f t="shared" si="1"/>
        <v>6</v>
      </c>
    </row>
    <row r="62" spans="1:12" ht="17.25" hidden="1" customHeight="1">
      <c r="A62" s="5">
        <v>13.3</v>
      </c>
      <c r="B62" s="78" t="s">
        <v>88</v>
      </c>
      <c r="C62" s="5"/>
      <c r="D62" s="185"/>
      <c r="E62" s="168">
        <f t="shared" si="1"/>
        <v>0</v>
      </c>
      <c r="F62" s="116" t="s">
        <v>102</v>
      </c>
    </row>
    <row r="63" spans="1:12" s="28" customFormat="1" ht="17.25" customHeight="1">
      <c r="A63" s="48">
        <v>11</v>
      </c>
      <c r="B63" s="61" t="s">
        <v>117</v>
      </c>
      <c r="C63" s="124">
        <f>SUM(C64:C66)</f>
        <v>356.5</v>
      </c>
      <c r="D63" s="124">
        <f>SUM(D64:D66)</f>
        <v>248.3</v>
      </c>
      <c r="E63" s="124">
        <f>+D63-C63</f>
        <v>-108.19999999999999</v>
      </c>
      <c r="F63" s="116"/>
      <c r="G63" s="23"/>
      <c r="H63" s="23"/>
      <c r="I63" s="23"/>
      <c r="J63" s="23"/>
      <c r="K63" s="23"/>
      <c r="L63" s="23"/>
    </row>
    <row r="64" spans="1:12" ht="18" customHeight="1">
      <c r="A64" s="45">
        <v>11.1</v>
      </c>
      <c r="B64" s="10" t="s">
        <v>89</v>
      </c>
      <c r="C64" s="5">
        <v>248.3</v>
      </c>
      <c r="D64" s="185">
        <v>242.3</v>
      </c>
      <c r="E64" s="168">
        <f t="shared" si="1"/>
        <v>-6</v>
      </c>
      <c r="F64" s="85" t="s">
        <v>140</v>
      </c>
    </row>
    <row r="65" spans="1:12" ht="31.5" customHeight="1">
      <c r="A65" s="45">
        <v>11.2</v>
      </c>
      <c r="B65" s="167" t="s">
        <v>129</v>
      </c>
      <c r="C65" s="5">
        <v>102.2</v>
      </c>
      <c r="D65" s="185"/>
      <c r="E65" s="168">
        <f>+D65-C65</f>
        <v>-102.2</v>
      </c>
      <c r="F65" s="111" t="s">
        <v>75</v>
      </c>
    </row>
    <row r="66" spans="1:12" ht="18" customHeight="1">
      <c r="A66" s="45">
        <v>11.3</v>
      </c>
      <c r="B66" s="10" t="s">
        <v>90</v>
      </c>
      <c r="C66" s="5">
        <v>6</v>
      </c>
      <c r="D66" s="185">
        <v>6</v>
      </c>
      <c r="E66" s="168">
        <f t="shared" si="1"/>
        <v>0</v>
      </c>
      <c r="F66" s="85" t="s">
        <v>139</v>
      </c>
    </row>
    <row r="67" spans="1:12" s="28" customFormat="1" ht="15.75" customHeight="1">
      <c r="A67" s="48"/>
      <c r="B67" s="61" t="s">
        <v>116</v>
      </c>
      <c r="C67" s="49">
        <v>60</v>
      </c>
      <c r="D67" s="185">
        <v>60</v>
      </c>
      <c r="E67" s="124">
        <f t="shared" si="1"/>
        <v>0</v>
      </c>
      <c r="F67" s="35"/>
      <c r="G67" s="23"/>
      <c r="H67" s="23"/>
      <c r="I67" s="23"/>
      <c r="J67" s="23"/>
      <c r="K67" s="23"/>
      <c r="L67" s="23"/>
    </row>
    <row r="68" spans="1:12" s="19" customFormat="1" ht="24.75" hidden="1" customHeight="1">
      <c r="A68" s="12" t="s">
        <v>21</v>
      </c>
      <c r="B68" s="21" t="s">
        <v>130</v>
      </c>
      <c r="C68" s="123">
        <f>C69+C79+C82</f>
        <v>0</v>
      </c>
      <c r="D68" s="123">
        <f>D69+D79+D82</f>
        <v>0</v>
      </c>
      <c r="E68" s="123">
        <f t="shared" si="1"/>
        <v>0</v>
      </c>
      <c r="F68" s="32"/>
      <c r="G68" s="13"/>
      <c r="H68" s="13"/>
      <c r="I68" s="13"/>
      <c r="J68" s="13"/>
      <c r="K68" s="13"/>
      <c r="L68" s="13"/>
    </row>
    <row r="69" spans="1:12" s="28" customFormat="1" ht="17.25" hidden="1" customHeight="1">
      <c r="A69" s="48">
        <v>1</v>
      </c>
      <c r="B69" s="50" t="s">
        <v>38</v>
      </c>
      <c r="C69" s="124">
        <f>SUM(C70,C77:C78)</f>
        <v>0</v>
      </c>
      <c r="D69" s="124">
        <f>SUM(D70,D77:D78)</f>
        <v>0</v>
      </c>
      <c r="E69" s="124">
        <f t="shared" si="1"/>
        <v>0</v>
      </c>
      <c r="F69" s="35"/>
      <c r="G69" s="23"/>
      <c r="H69" s="23"/>
      <c r="I69" s="23"/>
      <c r="J69" s="23"/>
      <c r="K69" s="23"/>
      <c r="L69" s="23"/>
    </row>
    <row r="70" spans="1:12" s="28" customFormat="1" ht="17.25" hidden="1" customHeight="1">
      <c r="A70" s="48" t="s">
        <v>95</v>
      </c>
      <c r="B70" s="50" t="s">
        <v>101</v>
      </c>
      <c r="C70" s="49">
        <f>SUM(C71:C76)</f>
        <v>0</v>
      </c>
      <c r="D70" s="124">
        <f>SUM(D71:D76)</f>
        <v>0</v>
      </c>
      <c r="E70" s="124">
        <f t="shared" si="1"/>
        <v>0</v>
      </c>
      <c r="F70" s="35"/>
      <c r="G70" s="23"/>
      <c r="H70" s="23"/>
      <c r="I70" s="23"/>
      <c r="J70" s="23"/>
      <c r="K70" s="23"/>
      <c r="L70" s="23"/>
    </row>
    <row r="71" spans="1:12" s="22" customFormat="1" ht="17.25" hidden="1" customHeight="1">
      <c r="A71" s="6">
        <v>1.1000000000000001</v>
      </c>
      <c r="B71" s="47" t="s">
        <v>19</v>
      </c>
      <c r="C71" s="5"/>
      <c r="D71" s="185"/>
      <c r="E71" s="168">
        <f t="shared" ref="E71:E86" si="9">+D71-C71</f>
        <v>0</v>
      </c>
      <c r="F71" s="34"/>
      <c r="G71" s="24"/>
      <c r="H71" s="24"/>
      <c r="I71" s="24"/>
      <c r="J71" s="24"/>
      <c r="K71" s="24"/>
      <c r="L71" s="24"/>
    </row>
    <row r="72" spans="1:12" s="22" customFormat="1" ht="17.25" hidden="1" customHeight="1">
      <c r="A72" s="6">
        <v>1.2</v>
      </c>
      <c r="B72" s="47" t="s">
        <v>35</v>
      </c>
      <c r="C72" s="5"/>
      <c r="D72" s="185"/>
      <c r="E72" s="168">
        <f t="shared" si="9"/>
        <v>0</v>
      </c>
      <c r="F72" s="34"/>
      <c r="G72" s="24"/>
      <c r="H72" s="24"/>
      <c r="I72" s="24"/>
      <c r="J72" s="24"/>
      <c r="K72" s="24"/>
      <c r="L72" s="24"/>
    </row>
    <row r="73" spans="1:12" s="22" customFormat="1" ht="17.25" hidden="1" customHeight="1">
      <c r="A73" s="6">
        <v>1.3</v>
      </c>
      <c r="B73" s="47" t="s">
        <v>36</v>
      </c>
      <c r="C73" s="5"/>
      <c r="D73" s="185"/>
      <c r="E73" s="168">
        <f t="shared" si="9"/>
        <v>0</v>
      </c>
      <c r="F73" s="34"/>
      <c r="G73" s="24"/>
      <c r="H73" s="24"/>
      <c r="I73" s="24"/>
      <c r="J73" s="24"/>
      <c r="K73" s="24"/>
      <c r="L73" s="24"/>
    </row>
    <row r="74" spans="1:12" s="22" customFormat="1" ht="18" hidden="1" customHeight="1">
      <c r="A74" s="6">
        <v>1.4</v>
      </c>
      <c r="B74" s="47" t="s">
        <v>37</v>
      </c>
      <c r="C74" s="5"/>
      <c r="D74" s="185"/>
      <c r="E74" s="168">
        <f t="shared" si="9"/>
        <v>0</v>
      </c>
      <c r="F74" s="34"/>
      <c r="G74" s="24"/>
      <c r="H74" s="24"/>
      <c r="I74" s="24"/>
      <c r="J74" s="24"/>
      <c r="K74" s="24"/>
      <c r="L74" s="24"/>
    </row>
    <row r="75" spans="1:12" s="22" customFormat="1" ht="17.25" hidden="1" customHeight="1">
      <c r="A75" s="6">
        <v>1.5</v>
      </c>
      <c r="B75" s="47" t="s">
        <v>24</v>
      </c>
      <c r="C75" s="5"/>
      <c r="D75" s="185"/>
      <c r="E75" s="168">
        <f t="shared" si="9"/>
        <v>0</v>
      </c>
      <c r="F75" s="34"/>
      <c r="G75" s="24"/>
      <c r="H75" s="24"/>
      <c r="I75" s="24"/>
      <c r="J75" s="24"/>
      <c r="K75" s="24"/>
      <c r="L75" s="24"/>
    </row>
    <row r="76" spans="1:12" s="22" customFormat="1" ht="17.25" hidden="1" customHeight="1">
      <c r="A76" s="6">
        <v>1.6</v>
      </c>
      <c r="B76" s="47" t="s">
        <v>25</v>
      </c>
      <c r="C76" s="5"/>
      <c r="D76" s="185"/>
      <c r="E76" s="168">
        <f t="shared" si="9"/>
        <v>0</v>
      </c>
      <c r="F76" s="34"/>
      <c r="G76" s="24"/>
      <c r="H76" s="24"/>
      <c r="I76" s="24"/>
      <c r="J76" s="24"/>
      <c r="K76" s="24"/>
      <c r="L76" s="24"/>
    </row>
    <row r="77" spans="1:12" s="28" customFormat="1" ht="18" hidden="1" customHeight="1">
      <c r="A77" s="48" t="s">
        <v>96</v>
      </c>
      <c r="B77" s="50" t="s">
        <v>94</v>
      </c>
      <c r="C77" s="49"/>
      <c r="D77" s="185"/>
      <c r="E77" s="124">
        <f>+D77-C77</f>
        <v>0</v>
      </c>
      <c r="F77" s="46" t="s">
        <v>99</v>
      </c>
      <c r="G77" s="23"/>
      <c r="H77" s="23"/>
      <c r="I77" s="23"/>
      <c r="J77" s="23"/>
      <c r="K77" s="23"/>
      <c r="L77" s="23"/>
    </row>
    <row r="78" spans="1:12" s="28" customFormat="1" ht="18" hidden="1" customHeight="1">
      <c r="A78" s="48" t="s">
        <v>97</v>
      </c>
      <c r="B78" s="50" t="s">
        <v>98</v>
      </c>
      <c r="C78" s="49"/>
      <c r="D78" s="185"/>
      <c r="E78" s="124">
        <f t="shared" si="9"/>
        <v>0</v>
      </c>
      <c r="F78" s="116" t="s">
        <v>134</v>
      </c>
      <c r="G78" s="23"/>
      <c r="H78" s="23"/>
      <c r="I78" s="23"/>
      <c r="J78" s="23"/>
      <c r="K78" s="23"/>
      <c r="L78" s="23"/>
    </row>
    <row r="79" spans="1:12" s="28" customFormat="1" ht="35.25" hidden="1" customHeight="1">
      <c r="A79" s="48">
        <v>2</v>
      </c>
      <c r="B79" s="50" t="s">
        <v>39</v>
      </c>
      <c r="C79" s="124">
        <f>SUM(C80:C81)</f>
        <v>0</v>
      </c>
      <c r="D79" s="124">
        <f>SUM(D80:D81)</f>
        <v>0</v>
      </c>
      <c r="E79" s="124">
        <f t="shared" si="9"/>
        <v>0</v>
      </c>
      <c r="F79" s="35"/>
      <c r="G79" s="23"/>
      <c r="H79" s="23"/>
      <c r="I79" s="23"/>
      <c r="J79" s="23"/>
      <c r="K79" s="23"/>
      <c r="L79" s="23"/>
    </row>
    <row r="80" spans="1:12" s="22" customFormat="1" ht="18.75" hidden="1" customHeight="1">
      <c r="A80" s="6">
        <v>2.1</v>
      </c>
      <c r="B80" s="47" t="s">
        <v>23</v>
      </c>
      <c r="C80" s="5"/>
      <c r="D80" s="185"/>
      <c r="E80" s="168">
        <f t="shared" si="9"/>
        <v>0</v>
      </c>
      <c r="F80" s="34"/>
      <c r="G80" s="24"/>
      <c r="H80" s="24"/>
      <c r="I80" s="24"/>
      <c r="J80" s="24"/>
      <c r="K80" s="24"/>
      <c r="L80" s="24"/>
    </row>
    <row r="81" spans="1:12" s="22" customFormat="1" ht="18.75" hidden="1" customHeight="1">
      <c r="A81" s="6">
        <v>2.2000000000000002</v>
      </c>
      <c r="B81" s="121" t="s">
        <v>22</v>
      </c>
      <c r="C81" s="5"/>
      <c r="D81" s="185"/>
      <c r="E81" s="168">
        <f t="shared" si="9"/>
        <v>0</v>
      </c>
      <c r="F81" s="34"/>
      <c r="G81" s="24"/>
      <c r="H81" s="24"/>
      <c r="I81" s="24"/>
      <c r="J81" s="24"/>
      <c r="K81" s="24"/>
      <c r="L81" s="24"/>
    </row>
    <row r="82" spans="1:12" s="17" customFormat="1" ht="1.5" hidden="1" customHeight="1">
      <c r="A82" s="48">
        <v>3</v>
      </c>
      <c r="B82" s="50" t="s">
        <v>100</v>
      </c>
      <c r="C82" s="49"/>
      <c r="D82" s="185"/>
      <c r="E82" s="124">
        <f t="shared" si="9"/>
        <v>0</v>
      </c>
      <c r="F82" s="44"/>
      <c r="G82" s="39"/>
      <c r="H82" s="39"/>
      <c r="I82" s="39"/>
      <c r="J82" s="39"/>
      <c r="K82" s="39"/>
      <c r="L82" s="39"/>
    </row>
    <row r="83" spans="1:12" s="19" customFormat="1" ht="39.75" customHeight="1">
      <c r="A83" s="12" t="s">
        <v>21</v>
      </c>
      <c r="B83" s="21" t="s">
        <v>103</v>
      </c>
      <c r="C83" s="123">
        <f>SUM(C84:C85)</f>
        <v>3651.3</v>
      </c>
      <c r="D83" s="123">
        <f>SUM(D84:D85)</f>
        <v>3530</v>
      </c>
      <c r="E83" s="123">
        <f t="shared" si="9"/>
        <v>-121.30000000000018</v>
      </c>
      <c r="F83" s="32"/>
      <c r="G83" s="13" t="s">
        <v>127</v>
      </c>
      <c r="H83" s="13"/>
      <c r="I83" s="13"/>
      <c r="J83" s="13"/>
      <c r="K83" s="13"/>
      <c r="L83" s="13"/>
    </row>
    <row r="84" spans="1:12" s="22" customFormat="1" ht="17.25" customHeight="1">
      <c r="A84" s="6">
        <v>1</v>
      </c>
      <c r="B84" s="57" t="s">
        <v>153</v>
      </c>
      <c r="C84" s="5">
        <v>3600</v>
      </c>
      <c r="D84" s="185">
        <v>3530</v>
      </c>
      <c r="E84" s="5">
        <f t="shared" si="9"/>
        <v>-70</v>
      </c>
      <c r="F84" s="58"/>
      <c r="G84" s="24"/>
      <c r="H84" s="24"/>
      <c r="I84" s="24"/>
      <c r="J84" s="24"/>
      <c r="K84" s="24"/>
      <c r="L84" s="24"/>
    </row>
    <row r="85" spans="1:12" s="22" customFormat="1" ht="17.25" customHeight="1">
      <c r="A85" s="6">
        <v>2</v>
      </c>
      <c r="B85" s="57" t="s">
        <v>148</v>
      </c>
      <c r="C85" s="5">
        <v>51.3</v>
      </c>
      <c r="D85" s="185"/>
      <c r="E85" s="5">
        <f t="shared" si="9"/>
        <v>-51.3</v>
      </c>
      <c r="F85" s="58"/>
      <c r="G85" s="24"/>
      <c r="H85" s="24"/>
      <c r="I85" s="24"/>
      <c r="J85" s="24"/>
      <c r="K85" s="24"/>
      <c r="L85" s="24"/>
    </row>
    <row r="86" spans="1:12" s="29" customFormat="1" ht="39" customHeight="1">
      <c r="A86" s="115" t="s">
        <v>14</v>
      </c>
      <c r="B86" s="21" t="s">
        <v>15</v>
      </c>
      <c r="C86" s="122">
        <f>C6+C7-C22</f>
        <v>2655.8999999999942</v>
      </c>
      <c r="D86" s="122">
        <f>D6+D7-D22</f>
        <v>2779.6999999999971</v>
      </c>
      <c r="E86" s="122">
        <f t="shared" si="9"/>
        <v>123.80000000000291</v>
      </c>
      <c r="F86" s="55"/>
      <c r="G86" s="56"/>
      <c r="H86" s="56"/>
      <c r="I86" s="56"/>
      <c r="J86" s="56"/>
      <c r="K86" s="56"/>
      <c r="L86" s="56"/>
    </row>
    <row r="87" spans="1:12" s="19" customFormat="1" ht="38.25" customHeight="1">
      <c r="A87" s="118"/>
      <c r="B87" s="118"/>
      <c r="F87" s="32"/>
      <c r="G87" s="13"/>
      <c r="H87" s="13"/>
      <c r="I87" s="13"/>
      <c r="J87" s="13"/>
      <c r="K87" s="13"/>
      <c r="L87" s="13"/>
    </row>
    <row r="88" spans="1:12" s="2" customFormat="1" ht="16.5">
      <c r="B88" s="109" t="s">
        <v>1</v>
      </c>
      <c r="C88" s="192" t="s">
        <v>150</v>
      </c>
      <c r="D88" s="192"/>
      <c r="F88" s="32"/>
      <c r="G88" s="13"/>
      <c r="H88" s="13"/>
      <c r="I88" s="13"/>
      <c r="J88" s="13"/>
      <c r="K88" s="13"/>
      <c r="L88" s="13"/>
    </row>
    <row r="89" spans="1:12" s="1" customFormat="1" ht="13.5" customHeight="1">
      <c r="A89" s="2"/>
      <c r="B89" s="2" t="s">
        <v>3</v>
      </c>
      <c r="C89" s="193" t="s">
        <v>4</v>
      </c>
      <c r="D89" s="193"/>
      <c r="F89" s="34"/>
      <c r="G89" s="24"/>
      <c r="H89" s="24"/>
      <c r="I89" s="24"/>
      <c r="J89" s="24"/>
      <c r="K89" s="24"/>
      <c r="L89" s="24"/>
    </row>
    <row r="90" spans="1:12" s="1" customFormat="1" ht="5.25" customHeight="1">
      <c r="A90" s="2"/>
      <c r="B90" s="2"/>
      <c r="C90" s="119"/>
      <c r="D90" s="119"/>
      <c r="F90" s="34"/>
      <c r="G90" s="24"/>
      <c r="H90" s="24"/>
      <c r="I90" s="24"/>
      <c r="J90" s="24"/>
      <c r="K90" s="24"/>
      <c r="L90" s="24"/>
    </row>
    <row r="91" spans="1:12" s="1" customFormat="1" ht="16.5">
      <c r="B91" s="127" t="s">
        <v>5</v>
      </c>
      <c r="C91" s="192" t="s">
        <v>151</v>
      </c>
      <c r="D91" s="192"/>
      <c r="F91" s="34"/>
      <c r="G91" s="24"/>
      <c r="H91" s="24"/>
      <c r="I91" s="24"/>
      <c r="J91" s="24"/>
      <c r="K91" s="24"/>
      <c r="L91" s="24"/>
    </row>
    <row r="92" spans="1:12" s="1" customFormat="1" ht="12" customHeight="1">
      <c r="C92" s="193" t="s">
        <v>4</v>
      </c>
      <c r="D92" s="193"/>
      <c r="F92" s="34"/>
      <c r="G92" s="24"/>
      <c r="H92" s="24"/>
      <c r="I92" s="24"/>
      <c r="J92" s="24"/>
      <c r="K92" s="24"/>
      <c r="L92" s="24"/>
    </row>
    <row r="93" spans="1:12" s="1" customFormat="1">
      <c r="B93" s="128" t="s">
        <v>0</v>
      </c>
      <c r="F93" s="34"/>
      <c r="G93" s="24"/>
      <c r="H93" s="24"/>
      <c r="I93" s="24"/>
      <c r="J93" s="24"/>
      <c r="K93" s="24"/>
      <c r="L93" s="24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8:D88"/>
    <mergeCell ref="C89:D89"/>
    <mergeCell ref="C91:D91"/>
    <mergeCell ref="C92:D92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3" orientation="portrait" r:id="rId1"/>
  <headerFooter alignWithMargins="0"/>
  <ignoredErrors>
    <ignoredError sqref="C83:E83 C68:E69 C40:E40 C26:E26 D86:E86 D59:E59 E6:E25 C29:E29 E27:E28 E30:E39 C49:E49 E41:E48 C52:E52 E50:E51 E53:E56 E66:E67 E70:E82 E84:E85 E60:E62 E64" unlockedFormula="1"/>
    <ignoredError sqref="C79:D79 C32:D32" formulaRange="1" unlockedFormula="1"/>
    <ignoredError sqref="C7:D7 C15:D15 C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2020-02-07T10:09:40Z</cp:lastPrinted>
  <dcterms:created xsi:type="dcterms:W3CDTF">1996-10-14T23:33:28Z</dcterms:created>
  <dcterms:modified xsi:type="dcterms:W3CDTF">2020-02-07T10:43:54Z</dcterms:modified>
</cp:coreProperties>
</file>