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35" windowHeight="9300" tabRatio="872" activeTab="2"/>
  </bookViews>
  <sheets>
    <sheet name="Ekamutneri hamematakan" sheetId="17" r:id="rId1"/>
    <sheet name="Dramakani hamematakan" sheetId="18" r:id="rId2"/>
    <sheet name="Deb. ev kreditor" sheetId="14" r:id="rId3"/>
    <sheet name="Vardzakalutyun" sheetId="19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COMPANYNAME" localSheetId="2">'[1]Page 1'!$B$12</definedName>
    <definedName name="_COMPANYNAME" localSheetId="3">'[2]Page 1'!$B$12</definedName>
    <definedName name="_COMPANYNAME">'[3]Page 1'!$B$12</definedName>
    <definedName name="_DATE2" localSheetId="2">'[1]Page 1'!$B$17</definedName>
    <definedName name="_DATE2" localSheetId="3">'[2]Page 1'!$B$17</definedName>
    <definedName name="_DATE2">'[3]Page 1'!$B$17</definedName>
    <definedName name="Tab" localSheetId="1">#REF!</definedName>
    <definedName name="Tab">#REF!</definedName>
    <definedName name="Tab1CodeCol" localSheetId="1">#REF!</definedName>
    <definedName name="Tab1CodeCol" localSheetId="0">#REF!</definedName>
    <definedName name="Tab1CodeCol" localSheetId="3">#REF!</definedName>
    <definedName name="Tab1CodeCol">#REF!</definedName>
    <definedName name="Tab1Col" localSheetId="1">#REF!</definedName>
    <definedName name="Tab1Col">#REF!</definedName>
    <definedName name="Tab1Col1" localSheetId="2">#REF!</definedName>
    <definedName name="Tab1Col1" localSheetId="1">#REF!</definedName>
    <definedName name="Tab1Col1" localSheetId="0">#REF!</definedName>
    <definedName name="Tab1Col1" localSheetId="3">#REF!</definedName>
    <definedName name="Tab1Col1">#REF!</definedName>
    <definedName name="Tab1ColLast" localSheetId="2">#REF!</definedName>
    <definedName name="Tab1ColLast" localSheetId="1">#REF!</definedName>
    <definedName name="Tab1ColLast" localSheetId="0">#REF!</definedName>
    <definedName name="Tab1ColLast" localSheetId="3">#REF!</definedName>
    <definedName name="Tab1ColLast">#REF!</definedName>
    <definedName name="Tab1Row1" localSheetId="2">#REF!</definedName>
    <definedName name="Tab1Row1" localSheetId="1">#REF!</definedName>
    <definedName name="Tab1Row1" localSheetId="0">#REF!</definedName>
    <definedName name="Tab1Row1">#REF!</definedName>
    <definedName name="Tab1RowCode" localSheetId="2">#REF!</definedName>
    <definedName name="Tab1RowCode" localSheetId="1">#REF!</definedName>
    <definedName name="Tab1RowCode" localSheetId="0">#REF!</definedName>
    <definedName name="Tab1RowCode">#REF!</definedName>
    <definedName name="Tab1RowLast" localSheetId="2">#REF!</definedName>
    <definedName name="Tab1RowLast" localSheetId="1">#REF!</definedName>
    <definedName name="Tab1RowLast" localSheetId="0">#REF!</definedName>
    <definedName name="Tab1RowLast">#REF!</definedName>
    <definedName name="Tab2CodeCol" localSheetId="2">#REF!</definedName>
    <definedName name="Tab2CodeCol" localSheetId="1">#REF!</definedName>
    <definedName name="Tab2CodeCol" localSheetId="0">#REF!</definedName>
    <definedName name="Tab2CodeCol">#REF!</definedName>
    <definedName name="Tab2Col1" localSheetId="2">#REF!</definedName>
    <definedName name="Tab2Col1" localSheetId="1">#REF!</definedName>
    <definedName name="Tab2Col1" localSheetId="0">#REF!</definedName>
    <definedName name="Tab2Col1">#REF!</definedName>
    <definedName name="Tab2ColLast" localSheetId="2">#REF!</definedName>
    <definedName name="Tab2ColLast" localSheetId="1">#REF!</definedName>
    <definedName name="Tab2ColLast" localSheetId="0">#REF!</definedName>
    <definedName name="Tab2ColLast">#REF!</definedName>
    <definedName name="Tab2Row1" localSheetId="2">#REF!</definedName>
    <definedName name="Tab2Row1" localSheetId="1">#REF!</definedName>
    <definedName name="Tab2Row1" localSheetId="0">#REF!</definedName>
    <definedName name="Tab2Row1">#REF!</definedName>
    <definedName name="Tab2RowCode" localSheetId="2">#REF!</definedName>
    <definedName name="Tab2RowCode" localSheetId="1">#REF!</definedName>
    <definedName name="Tab2RowCode" localSheetId="0">#REF!</definedName>
    <definedName name="Tab2RowCode">#REF!</definedName>
    <definedName name="Tab2RowLast" localSheetId="2">#REF!</definedName>
    <definedName name="Tab2RowLast" localSheetId="1">#REF!</definedName>
    <definedName name="Tab2RowLast" localSheetId="0">#REF!</definedName>
    <definedName name="Tab2RowLast">#REF!</definedName>
    <definedName name="Tab3CodeCol" localSheetId="2">'[4]5'!#REF!</definedName>
    <definedName name="Tab3CodeCol" localSheetId="1">#REF!</definedName>
    <definedName name="Tab3CodeCol" localSheetId="0">#REF!</definedName>
    <definedName name="Tab3CodeCol" localSheetId="3">#REF!</definedName>
    <definedName name="Tab3CodeCol">#REF!</definedName>
    <definedName name="Tab3Col1" localSheetId="2">'[4]5'!#REF!</definedName>
    <definedName name="Tab3Col1" localSheetId="1">#REF!</definedName>
    <definedName name="Tab3Col1" localSheetId="0">#REF!</definedName>
    <definedName name="Tab3Col1" localSheetId="3">#REF!</definedName>
    <definedName name="Tab3Col1">#REF!</definedName>
    <definedName name="Tab3ColLast" localSheetId="2">'[4]5'!#REF!</definedName>
    <definedName name="Tab3ColLast" localSheetId="1">#REF!</definedName>
    <definedName name="Tab3ColLast" localSheetId="0">#REF!</definedName>
    <definedName name="Tab3ColLast" localSheetId="3">#REF!</definedName>
    <definedName name="Tab3ColLast">#REF!</definedName>
    <definedName name="Tab3Row1" localSheetId="2">'[4]5'!#REF!</definedName>
    <definedName name="Tab3Row1" localSheetId="1">#REF!</definedName>
    <definedName name="Tab3Row1" localSheetId="0">#REF!</definedName>
    <definedName name="Tab3Row1" localSheetId="3">#REF!</definedName>
    <definedName name="Tab3Row1">#REF!</definedName>
    <definedName name="Tab3RowLast" localSheetId="2">'[4]5'!#REF!</definedName>
    <definedName name="Tab3RowLast" localSheetId="1">#REF!</definedName>
    <definedName name="Tab3RowLast" localSheetId="0">#REF!</definedName>
    <definedName name="Tab3RowLast" localSheetId="3">#REF!</definedName>
    <definedName name="Tab3RowLast">#REF!</definedName>
    <definedName name="Tab4CodeCol" localSheetId="2">'[4]5'!#REF!</definedName>
    <definedName name="Tab4CodeCol" localSheetId="1">#REF!</definedName>
    <definedName name="Tab4CodeCol" localSheetId="0">#REF!</definedName>
    <definedName name="Tab4CodeCol" localSheetId="3">#REF!</definedName>
    <definedName name="Tab4CodeCol">#REF!</definedName>
    <definedName name="Tab4Col1" localSheetId="2">'[4]5'!#REF!</definedName>
    <definedName name="Tab4Col1" localSheetId="1">#REF!</definedName>
    <definedName name="Tab4Col1" localSheetId="0">#REF!</definedName>
    <definedName name="Tab4Col1" localSheetId="3">#REF!</definedName>
    <definedName name="Tab4Col1">#REF!</definedName>
    <definedName name="Tab4ColLast" localSheetId="2">'[4]5'!#REF!</definedName>
    <definedName name="Tab4ColLast" localSheetId="1">#REF!</definedName>
    <definedName name="Tab4ColLast" localSheetId="0">#REF!</definedName>
    <definedName name="Tab4ColLast" localSheetId="3">#REF!</definedName>
    <definedName name="Tab4ColLast">#REF!</definedName>
    <definedName name="Tab4Row1" localSheetId="2">'[4]5'!#REF!</definedName>
    <definedName name="Tab4Row1" localSheetId="1">#REF!</definedName>
    <definedName name="Tab4Row1" localSheetId="0">#REF!</definedName>
    <definedName name="Tab4Row1" localSheetId="3">#REF!</definedName>
    <definedName name="Tab4Row1">#REF!</definedName>
    <definedName name="Tab4RowLast" localSheetId="2">'[4]5'!#REF!</definedName>
    <definedName name="Tab4RowLast" localSheetId="1">#REF!</definedName>
    <definedName name="Tab4RowLast" localSheetId="0">#REF!</definedName>
    <definedName name="Tab4RowLast" localSheetId="3">#REF!</definedName>
    <definedName name="Tab4RowLast">#REF!</definedName>
    <definedName name="Tab5CodeCol" localSheetId="2">'[4]5'!#REF!</definedName>
    <definedName name="Tab5CodeCol" localSheetId="1">#REF!</definedName>
    <definedName name="Tab5CodeCol" localSheetId="0">#REF!</definedName>
    <definedName name="Tab5CodeCol" localSheetId="3">#REF!</definedName>
    <definedName name="Tab5CodeCol">#REF!</definedName>
    <definedName name="Tab5Col1" localSheetId="2">'[4]5'!#REF!</definedName>
    <definedName name="Tab5Col1" localSheetId="1">#REF!</definedName>
    <definedName name="Tab5Col1" localSheetId="0">#REF!</definedName>
    <definedName name="Tab5Col1" localSheetId="3">#REF!</definedName>
    <definedName name="Tab5Col1">#REF!</definedName>
    <definedName name="Tab5ColLast" localSheetId="2">'[4]5'!#REF!</definedName>
    <definedName name="Tab5ColLast" localSheetId="1">#REF!</definedName>
    <definedName name="Tab5ColLast" localSheetId="0">#REF!</definedName>
    <definedName name="Tab5ColLast" localSheetId="3">#REF!</definedName>
    <definedName name="Tab5ColLast">#REF!</definedName>
    <definedName name="Tab5Row1" localSheetId="2">'[4]5'!#REF!</definedName>
    <definedName name="Tab5Row1" localSheetId="1">#REF!</definedName>
    <definedName name="Tab5Row1" localSheetId="0">#REF!</definedName>
    <definedName name="Tab5Row1" localSheetId="3">#REF!</definedName>
    <definedName name="Tab5Row1">#REF!</definedName>
    <definedName name="Tab5RowLast" localSheetId="2">'[4]5'!#REF!</definedName>
    <definedName name="Tab5RowLast" localSheetId="1">#REF!</definedName>
    <definedName name="Tab5RowLast" localSheetId="0">#REF!</definedName>
    <definedName name="Tab5RowLast" localSheetId="3">#REF!</definedName>
    <definedName name="Tab5RowLast">#REF!</definedName>
    <definedName name="Tab6CodeCol" localSheetId="2">'[4]5'!#REF!</definedName>
    <definedName name="Tab6CodeCol" localSheetId="1">#REF!</definedName>
    <definedName name="Tab6CodeCol" localSheetId="0">#REF!</definedName>
    <definedName name="Tab6CodeCol" localSheetId="3">#REF!</definedName>
    <definedName name="Tab6CodeCol">#REF!</definedName>
    <definedName name="Tab6Col1" localSheetId="2">'[4]5'!#REF!</definedName>
    <definedName name="Tab6Col1" localSheetId="1">#REF!</definedName>
    <definedName name="Tab6Col1" localSheetId="0">#REF!</definedName>
    <definedName name="Tab6Col1" localSheetId="3">#REF!</definedName>
    <definedName name="Tab6Col1">#REF!</definedName>
    <definedName name="Tab6ColLast" localSheetId="2">'[4]5'!#REF!</definedName>
    <definedName name="Tab6ColLast" localSheetId="1">#REF!</definedName>
    <definedName name="Tab6ColLast" localSheetId="0">#REF!</definedName>
    <definedName name="Tab6ColLast" localSheetId="3">#REF!</definedName>
    <definedName name="Tab6ColLast">#REF!</definedName>
    <definedName name="Tab6Row1" localSheetId="2">'[4]5'!#REF!</definedName>
    <definedName name="Tab6Row1" localSheetId="1">#REF!</definedName>
    <definedName name="Tab6Row1" localSheetId="0">#REF!</definedName>
    <definedName name="Tab6Row1" localSheetId="3">#REF!</definedName>
    <definedName name="Tab6Row1">#REF!</definedName>
    <definedName name="Tab6RowLast" localSheetId="2">'[4]5'!#REF!</definedName>
    <definedName name="Tab6RowLast" localSheetId="1">#REF!</definedName>
    <definedName name="Tab6RowLast" localSheetId="0">#REF!</definedName>
    <definedName name="Tab6RowLast" localSheetId="3">#REF!</definedName>
    <definedName name="Tab6RowLast">#REF!</definedName>
    <definedName name="Tab7CodeCol" localSheetId="2">#REF!</definedName>
    <definedName name="Tab7CodeCol" localSheetId="1">#REF!</definedName>
    <definedName name="Tab7CodeCol" localSheetId="0">#REF!</definedName>
    <definedName name="Tab7CodeCol">#REF!</definedName>
    <definedName name="Tab7Col1" localSheetId="2">#REF!</definedName>
    <definedName name="Tab7Col1" localSheetId="1">#REF!</definedName>
    <definedName name="Tab7Col1" localSheetId="0">#REF!</definedName>
    <definedName name="Tab7Col1">#REF!</definedName>
    <definedName name="Tab7ColLast" localSheetId="2">#REF!</definedName>
    <definedName name="Tab7ColLast" localSheetId="1">#REF!</definedName>
    <definedName name="Tab7ColLast" localSheetId="0">#REF!</definedName>
    <definedName name="Tab7ColLast">#REF!</definedName>
    <definedName name="Tab7Row1" localSheetId="2">#REF!</definedName>
    <definedName name="Tab7Row1" localSheetId="1">#REF!</definedName>
    <definedName name="Tab7Row1" localSheetId="0">#REF!</definedName>
    <definedName name="Tab7Row1">#REF!</definedName>
    <definedName name="Tab7RowCode" localSheetId="2">#REF!</definedName>
    <definedName name="Tab7RowCode" localSheetId="1">#REF!</definedName>
    <definedName name="Tab7RowCode" localSheetId="0">#REF!</definedName>
    <definedName name="Tab7RowCode">#REF!</definedName>
    <definedName name="Tab7RowLast" localSheetId="2">#REF!</definedName>
    <definedName name="Tab7RowLast" localSheetId="1">#REF!</definedName>
    <definedName name="Tab7RowLast" localSheetId="0">#REF!</definedName>
    <definedName name="Tab7RowLast">#REF!</definedName>
    <definedName name="_xlnm.Print_Area" localSheetId="2">'Deb. ev kreditor'!$A$1:$E$66</definedName>
    <definedName name="_xlnm.Print_Area" localSheetId="0">'Ekamutneri hamematakan'!$A$1:$E$76</definedName>
    <definedName name="_xlnm.Print_Area" localSheetId="3">Vardzakalutyun!$A$1:$K$20</definedName>
  </definedNames>
  <calcPr calcId="144525"/>
</workbook>
</file>

<file path=xl/calcChain.xml><?xml version="1.0" encoding="utf-8"?>
<calcChain xmlns="http://schemas.openxmlformats.org/spreadsheetml/2006/main">
  <c r="D56" i="14" l="1"/>
  <c r="J7" i="19" l="1"/>
  <c r="F33" i="14" l="1"/>
  <c r="F56" i="14"/>
  <c r="F69" i="17"/>
  <c r="D52" i="14" l="1"/>
  <c r="D8" i="14"/>
  <c r="D29" i="14"/>
  <c r="C21" i="17"/>
  <c r="D21" i="17"/>
  <c r="C58" i="18"/>
  <c r="E61" i="17"/>
  <c r="E60" i="17"/>
  <c r="E60" i="18"/>
  <c r="E57" i="18"/>
  <c r="E59" i="18"/>
  <c r="D59" i="17"/>
  <c r="C59" i="17"/>
  <c r="D8" i="17"/>
  <c r="C8" i="17"/>
  <c r="E11" i="17"/>
  <c r="D71" i="18"/>
  <c r="C71" i="18"/>
  <c r="C61" i="18"/>
  <c r="D58" i="18"/>
  <c r="E58" i="18" s="1"/>
  <c r="C9" i="18"/>
  <c r="D9" i="18"/>
  <c r="E12" i="18"/>
  <c r="D84" i="18"/>
  <c r="C84" i="18"/>
  <c r="E86" i="18"/>
  <c r="H14" i="19"/>
  <c r="J9" i="19"/>
  <c r="J10" i="19"/>
  <c r="J11" i="19"/>
  <c r="J12" i="19"/>
  <c r="J8" i="19"/>
  <c r="I14" i="19"/>
  <c r="G14" i="19"/>
  <c r="J13" i="19"/>
  <c r="J14" i="19" l="1"/>
  <c r="D70" i="18"/>
  <c r="C70" i="18"/>
  <c r="E6" i="18" l="1"/>
  <c r="E8" i="18"/>
  <c r="E10" i="18"/>
  <c r="E11" i="18"/>
  <c r="E13" i="18"/>
  <c r="E14" i="18"/>
  <c r="E16" i="18"/>
  <c r="E17" i="18"/>
  <c r="E18" i="18"/>
  <c r="E19" i="18"/>
  <c r="E20" i="18"/>
  <c r="E21" i="18"/>
  <c r="E24" i="18"/>
  <c r="E25" i="18"/>
  <c r="E27" i="18"/>
  <c r="E28" i="18"/>
  <c r="E30" i="18"/>
  <c r="E31" i="18"/>
  <c r="E33" i="18"/>
  <c r="E34" i="18"/>
  <c r="E35" i="18"/>
  <c r="E36" i="18"/>
  <c r="E37" i="18"/>
  <c r="E38" i="18"/>
  <c r="E39" i="18"/>
  <c r="E41" i="18"/>
  <c r="E42" i="18"/>
  <c r="E43" i="18"/>
  <c r="E44" i="18"/>
  <c r="E45" i="18"/>
  <c r="E46" i="18"/>
  <c r="E47" i="18"/>
  <c r="E48" i="18"/>
  <c r="E50" i="18"/>
  <c r="E51" i="18"/>
  <c r="E53" i="18"/>
  <c r="E54" i="18"/>
  <c r="E55" i="18"/>
  <c r="E56" i="18"/>
  <c r="E62" i="18"/>
  <c r="E63" i="18"/>
  <c r="E64" i="18"/>
  <c r="E66" i="18"/>
  <c r="E67" i="18"/>
  <c r="E68" i="18"/>
  <c r="E71" i="18"/>
  <c r="E72" i="18"/>
  <c r="E73" i="18"/>
  <c r="E74" i="18"/>
  <c r="E75" i="18"/>
  <c r="E76" i="18"/>
  <c r="E77" i="18"/>
  <c r="E79" i="18"/>
  <c r="E78" i="18"/>
  <c r="E81" i="18"/>
  <c r="E82" i="18"/>
  <c r="E83" i="18"/>
  <c r="E85" i="18"/>
  <c r="E84" i="18"/>
  <c r="D80" i="18"/>
  <c r="D69" i="18" s="1"/>
  <c r="C80" i="18"/>
  <c r="E70" i="18"/>
  <c r="C69" i="18"/>
  <c r="D65" i="18"/>
  <c r="C65" i="18"/>
  <c r="D61" i="18"/>
  <c r="E61" i="18" s="1"/>
  <c r="D52" i="18"/>
  <c r="C52" i="18"/>
  <c r="D49" i="18"/>
  <c r="C49" i="18"/>
  <c r="D40" i="18"/>
  <c r="C40" i="18"/>
  <c r="D32" i="18"/>
  <c r="C32" i="18"/>
  <c r="D29" i="18"/>
  <c r="C29" i="18"/>
  <c r="D26" i="18"/>
  <c r="D23" i="18" s="1"/>
  <c r="C26" i="18"/>
  <c r="D15" i="18"/>
  <c r="D7" i="18" s="1"/>
  <c r="C15" i="18"/>
  <c r="E9" i="18"/>
  <c r="E35" i="17"/>
  <c r="C63" i="17"/>
  <c r="E56" i="17"/>
  <c r="E68" i="17"/>
  <c r="E67" i="17"/>
  <c r="E66" i="17"/>
  <c r="E58" i="17"/>
  <c r="E46" i="17"/>
  <c r="E59" i="17"/>
  <c r="E7" i="17"/>
  <c r="E9" i="17"/>
  <c r="E10" i="17"/>
  <c r="E12" i="17"/>
  <c r="E13" i="17"/>
  <c r="E15" i="17"/>
  <c r="E16" i="17"/>
  <c r="E17" i="17"/>
  <c r="E18" i="17"/>
  <c r="E19" i="17"/>
  <c r="E21" i="17"/>
  <c r="E22" i="17"/>
  <c r="E23" i="17"/>
  <c r="E25" i="17"/>
  <c r="E26" i="17"/>
  <c r="E28" i="17"/>
  <c r="E29" i="17"/>
  <c r="E31" i="17"/>
  <c r="E32" i="17"/>
  <c r="E34" i="17"/>
  <c r="E36" i="17"/>
  <c r="E37" i="17"/>
  <c r="E38" i="17"/>
  <c r="E39" i="17"/>
  <c r="E40" i="17"/>
  <c r="E42" i="17"/>
  <c r="E43" i="17"/>
  <c r="E44" i="17"/>
  <c r="E45" i="17"/>
  <c r="E47" i="17"/>
  <c r="E48" i="17"/>
  <c r="E49" i="17"/>
  <c r="E51" i="17"/>
  <c r="E52" i="17"/>
  <c r="E54" i="17"/>
  <c r="E55" i="17"/>
  <c r="E57" i="17"/>
  <c r="E62" i="17"/>
  <c r="E64" i="17"/>
  <c r="E65" i="17"/>
  <c r="C53" i="17"/>
  <c r="C50" i="17"/>
  <c r="C41" i="17"/>
  <c r="C33" i="17"/>
  <c r="C30" i="17"/>
  <c r="C27" i="17"/>
  <c r="C20" i="17"/>
  <c r="C14" i="17"/>
  <c r="D63" i="17"/>
  <c r="E63" i="17" s="1"/>
  <c r="D53" i="17"/>
  <c r="D50" i="17"/>
  <c r="D41" i="17"/>
  <c r="D33" i="17"/>
  <c r="D30" i="17"/>
  <c r="D27" i="17"/>
  <c r="D20" i="17"/>
  <c r="D14" i="17"/>
  <c r="E8" i="17"/>
  <c r="E20" i="17" l="1"/>
  <c r="C6" i="17"/>
  <c r="E53" i="17"/>
  <c r="E41" i="17"/>
  <c r="E30" i="17"/>
  <c r="E33" i="17"/>
  <c r="E29" i="18"/>
  <c r="E40" i="18"/>
  <c r="E49" i="18"/>
  <c r="E52" i="18"/>
  <c r="E80" i="18"/>
  <c r="D22" i="18"/>
  <c r="D87" i="18" s="1"/>
  <c r="E32" i="18"/>
  <c r="C24" i="17"/>
  <c r="E50" i="17"/>
  <c r="E15" i="18"/>
  <c r="E14" i="17"/>
  <c r="D24" i="17"/>
  <c r="E26" i="18"/>
  <c r="C23" i="18"/>
  <c r="C22" i="18" s="1"/>
  <c r="E65" i="18"/>
  <c r="E69" i="18"/>
  <c r="C7" i="18"/>
  <c r="E27" i="17"/>
  <c r="D6" i="17"/>
  <c r="G6" i="17" s="1"/>
  <c r="E22" i="18" l="1"/>
  <c r="C69" i="17"/>
  <c r="E24" i="17"/>
  <c r="E23" i="18"/>
  <c r="C87" i="18"/>
  <c r="E87" i="18" s="1"/>
  <c r="E6" i="17"/>
  <c r="D69" i="17"/>
  <c r="E7" i="18"/>
  <c r="E69" i="17" l="1"/>
  <c r="G69" i="17"/>
  <c r="D33" i="14"/>
</calcChain>
</file>

<file path=xl/sharedStrings.xml><?xml version="1.0" encoding="utf-8"?>
<sst xmlns="http://schemas.openxmlformats.org/spreadsheetml/2006/main" count="396" uniqueCount="229">
  <si>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</si>
  <si>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</si>
  <si>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</si>
  <si>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</si>
  <si>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</si>
  <si>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</si>
  <si>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</si>
  <si>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</si>
  <si>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</si>
  <si>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</si>
  <si>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</si>
  <si>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Հոդվածի անվանումը</t>
  </si>
  <si>
    <t>Դրամական միջոցների ազատ մնացորդը հաշվետու ժամանակաշրջանի սկզբին</t>
  </si>
  <si>
    <t>III</t>
  </si>
  <si>
    <t>շահութահարկի գծով</t>
  </si>
  <si>
    <t>IV</t>
  </si>
  <si>
    <t>Դրամական միջոցների ազատ մնացորդը հաշվետու ժամանակաշրջանի վերջին</t>
  </si>
  <si>
    <t xml:space="preserve">  հազ.դրամ</t>
  </si>
  <si>
    <t>ԱԱՀ-ի գծով</t>
  </si>
  <si>
    <t>Տարբերություն ավելացում (+) նվազեցում (-)</t>
  </si>
  <si>
    <t xml:space="preserve">  Տ Ե Ղ Ե Կ Ա Ն Ք</t>
  </si>
  <si>
    <t>աշակերտական գույք</t>
  </si>
  <si>
    <t>ա)</t>
  </si>
  <si>
    <t xml:space="preserve">բ) </t>
  </si>
  <si>
    <t>հիմնական միջոցի</t>
  </si>
  <si>
    <t>ամրացված գույքի (շենք)</t>
  </si>
  <si>
    <t>սպորտային գույք</t>
  </si>
  <si>
    <t>գրականություն</t>
  </si>
  <si>
    <t>ՏԵՂԵԿԱՆՔ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</si>
  <si>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</si>
  <si>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</si>
  <si>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</si>
  <si>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</si>
  <si>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</si>
  <si>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ՀԱՎԵԼՈՒՐԴ (ՊԱԿԱՍՈՒՐԴ)</t>
  </si>
  <si>
    <t xml:space="preserve"> Տ Ե Ղ Ե Կ Ա Ն Ք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</si>
  <si>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</si>
  <si>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</si>
  <si>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</si>
  <si>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</si>
  <si>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</si>
  <si>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նախատեսվող նախահաշիվ </t>
    </r>
  </si>
  <si>
    <t>Հիմնական միջոցների ձեռքբերում, այդ թվում՝</t>
  </si>
  <si>
    <t>Հիմնական միջոցների հիմնական վերանորոգում, 
այդ թվում՝</t>
  </si>
  <si>
    <t>/անուն, ազգանուն/</t>
  </si>
  <si>
    <t>ԵԿԱՄՈՒՏՆԵՐ, այդ թվում՝</t>
  </si>
  <si>
    <t>ԾԱԽՍԵՐ, այդ թվում՝</t>
  </si>
  <si>
    <t>ԸՆԴԱՄԵՆԸ</t>
  </si>
  <si>
    <t>Դեբիտորական պարտքերի և կրեդիտորական պարտավորությունների վերաբերյալ</t>
  </si>
  <si>
    <t>հազ. դրամ</t>
  </si>
  <si>
    <t>Բովանդակությունը</t>
  </si>
  <si>
    <t>Գումարը</t>
  </si>
  <si>
    <t>Պարտքի (պարտավորության) առաջացման ամիս/տարի</t>
  </si>
  <si>
    <t>Դեբիտորական պարտքեր</t>
  </si>
  <si>
    <t>Տրված կանխավճարներ, այդ թվում՝</t>
  </si>
  <si>
    <t>«Հայաստանի Էլեկտրական ցանցեր» ՓԲԸ</t>
  </si>
  <si>
    <t>էլ.էներգիայի գծով</t>
  </si>
  <si>
    <t>«Գազպրոմ Արմենիա» ՓԲԸ</t>
  </si>
  <si>
    <t>ջեռուցման գծով</t>
  </si>
  <si>
    <t>«Վեոլիա Ջուր» ՓԲԸ</t>
  </si>
  <si>
    <t>ջրմուղ-կոյուղու գծով</t>
  </si>
  <si>
    <t>«Վեոն Արմենիա» ՓԲԸ</t>
  </si>
  <si>
    <t>կապի գծով</t>
  </si>
  <si>
    <t>«---------------------»</t>
  </si>
  <si>
    <t>սննդի գծով</t>
  </si>
  <si>
    <t>դրոշմանիշային վճար</t>
  </si>
  <si>
    <t>«--------------------» հարկային տեսչություն</t>
  </si>
  <si>
    <t>եկամտային հարկի գծով</t>
  </si>
  <si>
    <t xml:space="preserve">սոցիալական վճարների գծով </t>
  </si>
  <si>
    <t>Կազմակերպության աշխատակիցներ</t>
  </si>
  <si>
    <t xml:space="preserve">աշխատավարձի գծով </t>
  </si>
  <si>
    <t>արհմիության վճարի գծով</t>
  </si>
  <si>
    <t>Դեբիտորական պարտքեր վաճարքների գծով, այդ թվում՝</t>
  </si>
  <si>
    <t>ուսման վճարի կամ վճարովի ծառայությունների գծով</t>
  </si>
  <si>
    <t>վարձակալության գծով</t>
  </si>
  <si>
    <t>կոմունալ համավճարների գծով</t>
  </si>
  <si>
    <t>Կրեդիտորական պարտավորություններ</t>
  </si>
  <si>
    <t>Ստացված կանխավճարներ, այդ թվում՝</t>
  </si>
  <si>
    <t>Գումարի չափը 
/հազ.դրամ/</t>
  </si>
  <si>
    <t xml:space="preserve"> վարձակալությամբ տրված տարածքների և դրանց դիմաց գանձված 
վարձավճարների վերաբերյալ</t>
  </si>
  <si>
    <t xml:space="preserve">Տարածքը 
վարձակալած
 կազմակերպության
 անվանումը </t>
  </si>
  <si>
    <t>Վարձակալությամբ տրված տարածքի մակերեսը
 /քմ/</t>
  </si>
  <si>
    <t>Վարձակալության ժամկետը</t>
  </si>
  <si>
    <t>Ծանոթություն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</si>
  <si>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</si>
  <si>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</si>
  <si>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</si>
  <si>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</si>
  <si>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</si>
  <si>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</si>
  <si>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</si>
  <si>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</si>
  <si>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</si>
  <si>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</si>
  <si>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</si>
  <si>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</si>
  <si>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</si>
  <si>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</si>
  <si>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</si>
  <si>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</si>
  <si>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</si>
  <si>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</si>
  <si>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</si>
  <si>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</si>
  <si>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</si>
  <si>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</si>
  <si>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</si>
  <si>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</si>
  <si>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</si>
  <si>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</si>
  <si>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</si>
  <si>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</si>
  <si>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</si>
  <si>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</si>
  <si>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</si>
  <si>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</si>
  <si>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</si>
  <si>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</si>
  <si>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</si>
  <si>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Սոցիալապես անապահով 
երեխաների դասագրքերի 
փոխհատուցման գումար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</si>
  <si>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</si>
  <si>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</si>
  <si>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</si>
  <si>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</si>
  <si>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</si>
  <si>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</si>
  <si>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</si>
  <si>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</si>
  <si>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</si>
  <si>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</si>
  <si>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</si>
  <si>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</si>
  <si>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</si>
  <si>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</si>
  <si>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</si>
  <si>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</si>
  <si>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</si>
  <si>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</si>
  <si>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</si>
  <si>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</si>
  <si>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</si>
  <si>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</si>
  <si>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</si>
  <si>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</si>
  <si>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</si>
  <si>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</si>
  <si>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</si>
  <si>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</si>
  <si>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</si>
  <si>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</si>
  <si>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</si>
  <si>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</si>
  <si>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</si>
  <si>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</si>
  <si>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</si>
  <si>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</si>
  <si>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</si>
  <si>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</si>
  <si>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</si>
  <si>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</si>
  <si>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</si>
  <si>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</si>
  <si>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</si>
  <si>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</si>
  <si>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</si>
  <si>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</si>
  <si>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</si>
  <si>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</si>
  <si>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</si>
  <si>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</si>
  <si>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</si>
  <si>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</si>
  <si>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 xml:space="preserve"> </t>
  </si>
  <si>
    <t>Պարտապանի (պարտատիրոջ) 
անվանումը</t>
  </si>
  <si>
    <t>Դրամական միջոցների մնացորդ առ 01.01.2019թ.</t>
  </si>
  <si>
    <t>Նախահաշվին կից ներկայացնել դրամական միջոցների մնացորդի վերաբերյալ քաղվածքը</t>
  </si>
  <si>
    <t>Գործունեության բնույթը</t>
  </si>
  <si>
    <t>Պարտքը տարեսկզբին
 /դրամ/</t>
  </si>
  <si>
    <t>Հաշվետու ժամանակաշրջանի համար հաշվարկված վարձավճարն ըստ պայմանագրի
 /դրամ/</t>
  </si>
  <si>
    <t>Հաշվետու ժամանակաշրջանի համար փաստացի գանձվել է 
/դրամ/</t>
  </si>
  <si>
    <t>Պարտքը
 հաշվետու ժամանակաշրջանի վերջին 
/դրամ/</t>
  </si>
  <si>
    <t>նոր տողեր ավելացնել 1 և 2 տողերի միջև</t>
  </si>
  <si>
    <t>այլ դրամաշնորհներ</t>
  </si>
  <si>
    <t>Կրթական նպաստներ բյուջեից, այդ թվում՝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</si>
  <si>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</si>
  <si>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</si>
  <si>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</si>
  <si>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</si>
  <si>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</si>
  <si>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</si>
  <si>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</si>
  <si>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</si>
  <si>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r>
      <t xml:space="preserve">ծախս </t>
    </r>
    <r>
      <rPr>
        <b/>
        <sz val="10"/>
        <rFont val="GHEA Grapalat"/>
        <family val="3"/>
      </rPr>
      <t>+</t>
    </r>
    <r>
      <rPr>
        <sz val="10"/>
        <rFont val="GHEA Grapalat"/>
        <family val="3"/>
      </rPr>
      <t xml:space="preserve"> կրեդիտոր  (01.01.2019թ. դրությամբ) </t>
    </r>
    <r>
      <rPr>
        <b/>
        <sz val="10"/>
        <rFont val="GHEA Grapalat"/>
        <family val="3"/>
      </rPr>
      <t>-</t>
    </r>
    <r>
      <rPr>
        <sz val="10"/>
        <rFont val="GHEA Grapalat"/>
        <family val="3"/>
      </rPr>
      <t xml:space="preserve"> կանխավճար  (01.01.2019թ. դրությամբ)</t>
    </r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</si>
  <si>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</si>
  <si>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</si>
  <si>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Վարձակալության գծով</t>
  </si>
  <si>
    <t>Հաշվետու ժամանակաշրջանի փաստացի կատարողական</t>
  </si>
  <si>
    <t>Լ. Հովհաննիսյան</t>
  </si>
  <si>
    <t>Գ. Մարտիրոսյան</t>
  </si>
  <si>
    <t xml:space="preserve">«Երևանի Վ. Սարոյանի անվան հ.138 հիմնական դպրոց» ՊՈԱԿ-ի </t>
  </si>
  <si>
    <t>2019թ. փաստացի կատարողականի և 2019թ. նախատեսված եկամուտների ու ծախսերի նախահաշիվների համեմատական ցուցանիշների վերաբերյալ</t>
  </si>
  <si>
    <t>Պարգևատրում</t>
  </si>
  <si>
    <t>«Երևանի Վ, Սարոյանի անվան հ. 138հիմնական դպրոց » ՊՈԱԿ-ի</t>
  </si>
  <si>
    <t>,,Համեղ Պատառ,, ՍՊԸ</t>
  </si>
  <si>
    <t>սնունդ</t>
  </si>
  <si>
    <t>01.01.19թ-31.03.19թ</t>
  </si>
  <si>
    <t>2019թ. փաստացի և 2019թ. նախատեսվող դրամական միջոցների հոսքերի նախահաշիվների
 համեմատական ցուցանիշների վերաբերյալ</t>
  </si>
  <si>
    <r>
      <t xml:space="preserve">Հաշվետու ժամանակաշրջանի </t>
    </r>
    <r>
      <rPr>
        <b/>
        <u/>
        <sz val="10"/>
        <rFont val="GHEA Grapalat"/>
        <family val="3"/>
      </rPr>
      <t xml:space="preserve">նախատեսված նախահաշիվ </t>
    </r>
  </si>
  <si>
    <r>
      <t xml:space="preserve">Հաշվետու ժամանակաշրջանի </t>
    </r>
    <r>
      <rPr>
        <b/>
        <u/>
        <sz val="10"/>
        <rFont val="GHEA Grapalat"/>
        <family val="3"/>
      </rPr>
      <t>փաստացի կատարողական</t>
    </r>
  </si>
  <si>
    <t>«Մաշտոց» հարկային տեսչություն</t>
  </si>
  <si>
    <t>«-------------------»</t>
  </si>
  <si>
    <t>«Երևանի հ.109ավագ դպրոց»ՊՈԱԿ</t>
  </si>
  <si>
    <t>ՀՀ պետբյուջե</t>
  </si>
  <si>
    <t>31.12.2018թ</t>
  </si>
  <si>
    <t xml:space="preserve">Երևանի կանխարգելիչ ախտահանում </t>
  </si>
  <si>
    <t>դեռատիզացիա</t>
  </si>
  <si>
    <t>Աջափնյակ վարչ. Շրջան</t>
  </si>
  <si>
    <t>աղբահանություն</t>
  </si>
  <si>
    <t>Ջոլի ֆեմիլի ՍՊԸ</t>
  </si>
  <si>
    <t>Ընթ. նորոգ. Ապրանքներ</t>
  </si>
  <si>
    <t>«01» «01» 2019թ. մինչև «30» «09» 2019թ.</t>
  </si>
  <si>
    <t xml:space="preserve"> 01. 01. 2019թ. – 31. 09. 2019թ.</t>
  </si>
  <si>
    <t>հայտարարություն</t>
  </si>
  <si>
    <t>Կրթություն թերթ</t>
  </si>
  <si>
    <t>30.09.19</t>
  </si>
  <si>
    <t>Վիամիր Գրատուն ՍՊԸ</t>
  </si>
  <si>
    <t>ապրանքներ</t>
  </si>
  <si>
    <t>Աննա Բաբայան ԱՁ</t>
  </si>
  <si>
    <t>Տեխսպասարկում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</si>
</sst>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b/>
      <u/>
      <sz val="10"/>
      <name val="GHEA Grapalat"/>
      <family val="3"/>
    </font>
    <font>
      <b/>
      <u/>
      <sz val="12"/>
      <name val="GHEA Grapalat"/>
      <family val="3"/>
    </font>
    <font>
      <b/>
      <sz val="9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14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8" fillId="0" borderId="0"/>
    <xf numFmtId="0" fontId="1" fillId="0" borderId="0"/>
  </cellStyleXfs>
  <cellXfs count="288">
    <xf numFmtId="0" fontId="0" fillId="0" borderId="0" xfId="0"/>
    <xf numFmtId="0" fontId="24" fillId="0" borderId="0" xfId="45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164" fontId="25" fillId="0" borderId="10" xfId="20" applyNumberFormat="1" applyFont="1" applyBorder="1" applyAlignment="1" applyProtection="1">
      <alignment horizontal="center" vertical="center"/>
      <protection locked="0"/>
    </xf>
    <xf numFmtId="164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10" xfId="20" applyNumberFormat="1" applyFont="1" applyBorder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vertical="center"/>
      <protection locked="0"/>
    </xf>
    <xf numFmtId="0" fontId="24" fillId="0" borderId="0" xfId="45" applyFont="1" applyAlignment="1" applyProtection="1">
      <alignment vertical="center"/>
      <protection hidden="1"/>
    </xf>
    <xf numFmtId="0" fontId="28" fillId="0" borderId="0" xfId="45" applyFont="1" applyAlignment="1" applyProtection="1">
      <alignment vertical="center"/>
      <protection locked="0"/>
    </xf>
    <xf numFmtId="0" fontId="28" fillId="0" borderId="0" xfId="45" applyFont="1" applyAlignment="1" applyProtection="1">
      <alignment vertical="center"/>
      <protection hidden="1"/>
    </xf>
    <xf numFmtId="0" fontId="24" fillId="0" borderId="10" xfId="45" applyFont="1" applyBorder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</xf>
    <xf numFmtId="164" fontId="24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0" xfId="45" applyFont="1" applyBorder="1" applyAlignment="1" applyProtection="1">
      <alignment horizontal="left" vertical="center"/>
    </xf>
    <xf numFmtId="0" fontId="29" fillId="0" borderId="0" xfId="45" applyFont="1" applyAlignment="1" applyProtection="1">
      <alignment vertical="center"/>
      <protection locked="0"/>
    </xf>
    <xf numFmtId="0" fontId="25" fillId="0" borderId="10" xfId="20" applyNumberFormat="1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64" fontId="27" fillId="0" borderId="0" xfId="0" applyNumberFormat="1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center" vertical="center" wrapText="1"/>
    </xf>
    <xf numFmtId="0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30" fillId="0" borderId="0" xfId="45" applyFont="1" applyProtection="1">
      <protection locked="0"/>
    </xf>
    <xf numFmtId="0" fontId="28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165" fontId="25" fillId="0" borderId="10" xfId="20" applyNumberFormat="1" applyFont="1" applyBorder="1" applyAlignment="1" applyProtection="1">
      <alignment horizontal="left" vertical="center" wrapText="1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9" fillId="0" borderId="13" xfId="20" applyFont="1" applyBorder="1" applyAlignment="1" applyProtection="1">
      <alignment horizontal="center" vertical="center"/>
      <protection hidden="1"/>
    </xf>
    <xf numFmtId="0" fontId="36" fillId="0" borderId="13" xfId="45" applyNumberFormat="1" applyFont="1" applyBorder="1" applyAlignment="1" applyProtection="1">
      <alignment horizontal="center" vertical="center" wrapText="1"/>
      <protection hidden="1"/>
    </xf>
    <xf numFmtId="0" fontId="29" fillId="0" borderId="13" xfId="45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0" xfId="45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3" fillId="0" borderId="0" xfId="2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 vertical="center" wrapText="1"/>
      <protection locked="0"/>
    </xf>
    <xf numFmtId="0" fontId="27" fillId="0" borderId="0" xfId="45" applyFont="1" applyAlignment="1" applyProtection="1">
      <alignment horizontal="center" vertical="center"/>
      <protection locked="0"/>
    </xf>
    <xf numFmtId="0" fontId="24" fillId="0" borderId="0" xfId="45" applyFont="1" applyAlignment="1" applyProtection="1">
      <alignment horizontal="center"/>
      <protection locked="0"/>
    </xf>
    <xf numFmtId="0" fontId="28" fillId="0" borderId="0" xfId="45" applyFont="1" applyAlignment="1" applyProtection="1">
      <alignment horizontal="center"/>
      <protection locked="0"/>
    </xf>
    <xf numFmtId="0" fontId="24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 applyProtection="1">
      <alignment horizontal="left" vertical="center" wrapText="1"/>
      <protection locked="0"/>
    </xf>
    <xf numFmtId="0" fontId="27" fillId="0" borderId="0" xfId="45" applyFont="1" applyAlignment="1" applyProtection="1">
      <alignment horizontal="left" vertical="center"/>
      <protection locked="0"/>
    </xf>
    <xf numFmtId="0" fontId="24" fillId="0" borderId="0" xfId="45" applyFont="1" applyAlignment="1">
      <alignment horizontal="center" vertical="center"/>
    </xf>
    <xf numFmtId="0" fontId="28" fillId="0" borderId="0" xfId="45" applyFont="1" applyAlignment="1">
      <alignment vertical="center"/>
    </xf>
    <xf numFmtId="0" fontId="25" fillId="0" borderId="0" xfId="45" applyFont="1" applyAlignment="1">
      <alignment vertical="center"/>
    </xf>
    <xf numFmtId="0" fontId="25" fillId="0" borderId="0" xfId="45" applyFont="1" applyAlignment="1" applyProtection="1">
      <alignment vertical="center"/>
      <protection locked="0"/>
    </xf>
    <xf numFmtId="0" fontId="25" fillId="0" borderId="0" xfId="45" applyFont="1" applyAlignment="1" applyProtection="1">
      <alignment vertical="center"/>
    </xf>
    <xf numFmtId="0" fontId="28" fillId="0" borderId="0" xfId="45" applyFont="1" applyAlignment="1" applyProtection="1">
      <alignment vertical="center"/>
    </xf>
    <xf numFmtId="0" fontId="24" fillId="0" borderId="0" xfId="45" applyFont="1" applyAlignment="1" applyProtection="1">
      <alignment wrapText="1"/>
      <protection locked="0"/>
    </xf>
    <xf numFmtId="0" fontId="28" fillId="0" borderId="0" xfId="45" applyFont="1" applyAlignment="1" applyProtection="1">
      <alignment wrapText="1"/>
      <protection locked="0"/>
    </xf>
    <xf numFmtId="0" fontId="24" fillId="0" borderId="0" xfId="45" applyFont="1" applyProtection="1">
      <protection locked="0"/>
    </xf>
    <xf numFmtId="0" fontId="24" fillId="0" borderId="0" xfId="45" applyFont="1"/>
    <xf numFmtId="0" fontId="24" fillId="0" borderId="0" xfId="45" applyFont="1" applyAlignment="1" applyProtection="1">
      <alignment horizontal="center" vertical="center"/>
    </xf>
    <xf numFmtId="0" fontId="24" fillId="0" borderId="0" xfId="45" applyFont="1" applyAlignment="1" applyProtection="1">
      <alignment vertical="center"/>
    </xf>
    <xf numFmtId="0" fontId="24" fillId="0" borderId="0" xfId="45" applyFont="1" applyAlignment="1" applyProtection="1">
      <alignment horizontal="right" vertical="center"/>
    </xf>
    <xf numFmtId="0" fontId="36" fillId="0" borderId="10" xfId="45" applyFont="1" applyBorder="1" applyAlignment="1" applyProtection="1">
      <alignment horizontal="center" vertical="center" wrapText="1"/>
    </xf>
    <xf numFmtId="0" fontId="36" fillId="0" borderId="14" xfId="45" applyFont="1" applyBorder="1" applyAlignment="1" applyProtection="1">
      <alignment horizontal="center" vertical="center" wrapText="1"/>
    </xf>
    <xf numFmtId="0" fontId="39" fillId="0" borderId="10" xfId="45" applyFont="1" applyBorder="1" applyAlignment="1" applyProtection="1">
      <alignment horizontal="center" vertical="center" wrapText="1"/>
    </xf>
    <xf numFmtId="0" fontId="36" fillId="0" borderId="0" xfId="45" applyFont="1" applyAlignment="1" applyProtection="1">
      <alignment vertical="center"/>
      <protection locked="0"/>
    </xf>
    <xf numFmtId="0" fontId="36" fillId="0" borderId="0" xfId="45" applyFont="1" applyAlignment="1">
      <alignment vertical="center"/>
    </xf>
    <xf numFmtId="0" fontId="29" fillId="0" borderId="10" xfId="45" applyFont="1" applyBorder="1" applyAlignment="1" applyProtection="1">
      <alignment horizontal="center" vertical="center" wrapText="1"/>
    </xf>
    <xf numFmtId="0" fontId="29" fillId="0" borderId="14" xfId="45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</xf>
    <xf numFmtId="164" fontId="29" fillId="0" borderId="10" xfId="45" applyNumberFormat="1" applyFont="1" applyBorder="1" applyAlignment="1" applyProtection="1">
      <alignment horizontal="center" vertical="center" wrapText="1"/>
      <protection locked="0"/>
    </xf>
    <xf numFmtId="0" fontId="29" fillId="0" borderId="0" xfId="45" applyFont="1" applyAlignment="1">
      <alignment vertical="center"/>
    </xf>
    <xf numFmtId="0" fontId="24" fillId="0" borderId="10" xfId="45" applyFont="1" applyBorder="1" applyAlignment="1" applyProtection="1">
      <alignment horizontal="center" vertical="center" wrapText="1"/>
    </xf>
    <xf numFmtId="0" fontId="24" fillId="0" borderId="14" xfId="45" applyFont="1" applyBorder="1" applyAlignment="1" applyProtection="1">
      <alignment horizontal="left" vertical="center" wrapText="1"/>
    </xf>
    <xf numFmtId="0" fontId="24" fillId="0" borderId="14" xfId="45" applyFont="1" applyBorder="1" applyAlignment="1" applyProtection="1">
      <alignment horizontal="left" vertical="center" wrapText="1"/>
      <protection locked="0"/>
    </xf>
    <xf numFmtId="0" fontId="24" fillId="0" borderId="10" xfId="45" applyFont="1" applyBorder="1" applyAlignment="1" applyProtection="1">
      <alignment horizontal="center" vertical="center" wrapText="1"/>
      <protection locked="0"/>
    </xf>
    <xf numFmtId="164" fontId="24" fillId="0" borderId="10" xfId="45" applyNumberFormat="1" applyFont="1" applyBorder="1" applyAlignment="1" applyProtection="1">
      <alignment horizontal="center" vertical="center" wrapText="1"/>
    </xf>
    <xf numFmtId="0" fontId="29" fillId="0" borderId="14" xfId="45" applyFont="1" applyBorder="1" applyAlignment="1" applyProtection="1">
      <alignment horizontal="left" vertical="center" wrapText="1"/>
    </xf>
    <xf numFmtId="0" fontId="29" fillId="0" borderId="0" xfId="45" applyFont="1" applyAlignment="1" applyProtection="1">
      <alignment vertical="center"/>
    </xf>
    <xf numFmtId="0" fontId="25" fillId="0" borderId="17" xfId="45" applyFont="1" applyBorder="1" applyAlignment="1" applyProtection="1">
      <alignment vertical="center"/>
    </xf>
    <xf numFmtId="0" fontId="25" fillId="0" borderId="10" xfId="45" applyFont="1" applyBorder="1" applyAlignment="1" applyProtection="1">
      <alignment horizontal="left" vertical="center" wrapText="1"/>
    </xf>
    <xf numFmtId="164" fontId="25" fillId="0" borderId="10" xfId="45" applyNumberFormat="1" applyFont="1" applyBorder="1" applyAlignment="1" applyProtection="1">
      <alignment horizontal="center" vertical="center" wrapText="1"/>
      <protection locked="0"/>
    </xf>
    <xf numFmtId="0" fontId="24" fillId="0" borderId="17" xfId="45" applyFont="1" applyBorder="1" applyAlignment="1" applyProtection="1">
      <alignment horizontal="left" vertical="center" wrapText="1"/>
      <protection locked="0"/>
    </xf>
    <xf numFmtId="0" fontId="25" fillId="0" borderId="10" xfId="45" applyFont="1" applyBorder="1" applyAlignment="1" applyProtection="1">
      <alignment horizontal="center" vertical="center"/>
    </xf>
    <xf numFmtId="0" fontId="25" fillId="0" borderId="10" xfId="45" applyFont="1" applyBorder="1" applyAlignment="1" applyProtection="1">
      <alignment vertical="center"/>
    </xf>
    <xf numFmtId="164" fontId="25" fillId="0" borderId="10" xfId="45" applyNumberFormat="1" applyFont="1" applyBorder="1" applyAlignment="1" applyProtection="1">
      <alignment horizontal="center" vertical="center"/>
    </xf>
    <xf numFmtId="164" fontId="25" fillId="0" borderId="10" xfId="45" applyNumberFormat="1" applyFont="1" applyBorder="1" applyAlignment="1" applyProtection="1">
      <alignment horizontal="center" vertical="center"/>
      <protection locked="0"/>
    </xf>
    <xf numFmtId="0" fontId="30" fillId="0" borderId="0" xfId="45" applyFont="1" applyAlignment="1">
      <alignment horizontal="center" vertical="center" wrapText="1"/>
    </xf>
    <xf numFmtId="0" fontId="29" fillId="0" borderId="10" xfId="45" applyFont="1" applyBorder="1" applyAlignment="1" applyProtection="1">
      <alignment horizontal="center" vertical="center"/>
    </xf>
    <xf numFmtId="0" fontId="25" fillId="0" borderId="10" xfId="45" applyFont="1" applyBorder="1" applyAlignment="1" applyProtection="1">
      <alignment vertical="center" wrapText="1"/>
    </xf>
    <xf numFmtId="0" fontId="29" fillId="0" borderId="0" xfId="45" applyFont="1" applyAlignment="1" applyProtection="1">
      <alignment horizontal="center" vertical="center"/>
    </xf>
    <xf numFmtId="0" fontId="29" fillId="0" borderId="0" xfId="45" applyFont="1" applyBorder="1" applyAlignment="1" applyProtection="1">
      <alignment horizontal="right" vertical="center" wrapText="1"/>
    </xf>
    <xf numFmtId="0" fontId="36" fillId="0" borderId="0" xfId="45" applyFont="1" applyBorder="1" applyAlignment="1" applyProtection="1">
      <alignment horizontal="center" vertical="center"/>
    </xf>
    <xf numFmtId="0" fontId="36" fillId="0" borderId="0" xfId="45" applyFont="1" applyAlignment="1">
      <alignment horizontal="center" vertical="center"/>
    </xf>
    <xf numFmtId="0" fontId="29" fillId="0" borderId="0" xfId="45" applyFont="1" applyBorder="1" applyAlignment="1">
      <alignment vertical="center"/>
    </xf>
    <xf numFmtId="0" fontId="29" fillId="0" borderId="0" xfId="45" applyFont="1" applyAlignment="1" applyProtection="1">
      <alignment horizontal="right" vertical="center"/>
    </xf>
    <xf numFmtId="0" fontId="24" fillId="0" borderId="0" xfId="45" applyFont="1" applyBorder="1" applyAlignment="1">
      <alignment vertical="center"/>
    </xf>
    <xf numFmtId="0" fontId="29" fillId="0" borderId="0" xfId="45" applyFont="1" applyAlignment="1">
      <alignment vertical="center" wrapText="1"/>
    </xf>
    <xf numFmtId="0" fontId="29" fillId="0" borderId="0" xfId="45" applyFont="1" applyAlignment="1" applyProtection="1">
      <alignment vertical="center" wrapText="1"/>
      <protection locked="0"/>
    </xf>
    <xf numFmtId="0" fontId="24" fillId="0" borderId="0" xfId="50" applyFont="1" applyAlignment="1">
      <alignment vertical="center" wrapText="1"/>
    </xf>
    <xf numFmtId="0" fontId="29" fillId="0" borderId="10" xfId="50" applyFont="1" applyBorder="1" applyAlignment="1">
      <alignment horizontal="center" vertical="center" wrapText="1"/>
    </xf>
    <xf numFmtId="0" fontId="29" fillId="0" borderId="0" xfId="50" applyFont="1" applyAlignment="1">
      <alignment horizontal="center" vertical="center" wrapText="1"/>
    </xf>
    <xf numFmtId="0" fontId="24" fillId="0" borderId="10" xfId="50" applyFont="1" applyBorder="1" applyAlignment="1">
      <alignment vertical="center" wrapText="1"/>
    </xf>
    <xf numFmtId="0" fontId="24" fillId="0" borderId="0" xfId="50" applyFont="1" applyBorder="1" applyAlignment="1">
      <alignment vertical="center" wrapText="1"/>
    </xf>
    <xf numFmtId="0" fontId="25" fillId="0" borderId="0" xfId="50" applyFont="1" applyAlignment="1">
      <alignment vertical="center" wrapText="1"/>
    </xf>
    <xf numFmtId="0" fontId="24" fillId="0" borderId="10" xfId="50" applyFont="1" applyBorder="1" applyAlignment="1">
      <alignment horizontal="center" vertical="center" wrapText="1"/>
    </xf>
    <xf numFmtId="164" fontId="24" fillId="0" borderId="10" xfId="0" applyNumberFormat="1" applyFont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165" fontId="24" fillId="0" borderId="10" xfId="20" applyNumberFormat="1" applyFont="1" applyBorder="1" applyAlignment="1" applyProtection="1">
      <alignment horizontal="left" vertical="center" wrapText="1"/>
    </xf>
    <xf numFmtId="0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0" fillId="0" borderId="0" xfId="45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24" fillId="0" borderId="10" xfId="45" applyFont="1" applyBorder="1" applyAlignment="1" applyProtection="1">
      <alignment vertical="center"/>
      <protection locked="0"/>
    </xf>
    <xf numFmtId="0" fontId="24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 wrapText="1"/>
    </xf>
    <xf numFmtId="0" fontId="30" fillId="0" borderId="10" xfId="45" applyFont="1" applyBorder="1" applyAlignment="1" applyProtection="1">
      <alignment horizontal="left" vertical="center"/>
    </xf>
    <xf numFmtId="0" fontId="24" fillId="0" borderId="10" xfId="45" applyFont="1" applyFill="1" applyBorder="1" applyAlignment="1" applyProtection="1">
      <alignment horizontal="center" vertical="center"/>
      <protection locked="0"/>
    </xf>
    <xf numFmtId="164" fontId="24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2" fontId="25" fillId="0" borderId="0" xfId="0" applyNumberFormat="1" applyFont="1" applyAlignment="1" applyProtection="1">
      <alignment horizontal="center" vertical="center"/>
      <protection locked="0"/>
    </xf>
    <xf numFmtId="0" fontId="30" fillId="0" borderId="10" xfId="45" applyFont="1" applyBorder="1" applyAlignment="1" applyProtection="1">
      <alignment vertical="center"/>
    </xf>
    <xf numFmtId="0" fontId="29" fillId="0" borderId="10" xfId="0" applyFont="1" applyBorder="1" applyAlignment="1" applyProtection="1">
      <alignment horizontal="center" vertical="center"/>
      <protection locked="0"/>
    </xf>
    <xf numFmtId="0" fontId="25" fillId="0" borderId="10" xfId="45" applyFont="1" applyBorder="1" applyAlignment="1" applyProtection="1">
      <alignment horizontal="left" vertical="center"/>
    </xf>
    <xf numFmtId="0" fontId="30" fillId="0" borderId="10" xfId="45" applyFont="1" applyBorder="1" applyAlignment="1" applyProtection="1">
      <alignment horizontal="left" vertical="center" wrapText="1"/>
    </xf>
    <xf numFmtId="0" fontId="30" fillId="26" borderId="10" xfId="0" applyFont="1" applyFill="1" applyBorder="1" applyAlignment="1" applyProtection="1">
      <alignment horizontal="left" vertical="center" wrapText="1"/>
    </xf>
    <xf numFmtId="0" fontId="24" fillId="26" borderId="10" xfId="0" applyFont="1" applyFill="1" applyBorder="1" applyAlignment="1" applyProtection="1">
      <alignment horizontal="left" vertical="center" wrapText="1"/>
    </xf>
    <xf numFmtId="0" fontId="24" fillId="0" borderId="10" xfId="45" applyFont="1" applyBorder="1" applyAlignment="1" applyProtection="1">
      <alignment horizontal="left" vertical="center" wrapText="1"/>
    </xf>
    <xf numFmtId="1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8" fillId="0" borderId="0" xfId="0" applyFont="1" applyFill="1" applyProtection="1">
      <protection hidden="1"/>
    </xf>
    <xf numFmtId="0" fontId="28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Protection="1">
      <protection locked="0"/>
    </xf>
    <xf numFmtId="0" fontId="40" fillId="0" borderId="0" xfId="2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Fill="1" applyAlignment="1" applyProtection="1">
      <alignment vertical="center"/>
      <protection hidden="1"/>
    </xf>
    <xf numFmtId="0" fontId="25" fillId="0" borderId="0" xfId="2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 applyProtection="1">
      <protection hidden="1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>
      <protection locked="0"/>
    </xf>
    <xf numFmtId="0" fontId="29" fillId="0" borderId="0" xfId="0" applyFont="1" applyFill="1" applyProtection="1"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Fill="1" applyProtection="1">
      <protection hidden="1"/>
    </xf>
    <xf numFmtId="0" fontId="28" fillId="0" borderId="0" xfId="20" applyNumberFormat="1" applyFont="1" applyFill="1" applyBorder="1" applyAlignment="1" applyProtection="1">
      <alignment horizontal="center" vertical="center"/>
      <protection hidden="1"/>
    </xf>
    <xf numFmtId="165" fontId="28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164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45" applyFont="1" applyFill="1" applyBorder="1" applyAlignment="1" applyProtection="1">
      <alignment horizontal="left" vertical="center"/>
      <protection locked="0"/>
    </xf>
    <xf numFmtId="165" fontId="25" fillId="0" borderId="0" xfId="20" applyNumberFormat="1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/>
      <protection locked="0"/>
    </xf>
    <xf numFmtId="2" fontId="24" fillId="0" borderId="0" xfId="0" applyNumberFormat="1" applyFont="1" applyFill="1" applyAlignment="1" applyProtection="1">
      <alignment horizontal="center" vertical="center"/>
      <protection locked="0"/>
    </xf>
    <xf numFmtId="0" fontId="28" fillId="0" borderId="0" xfId="20" applyFont="1" applyProtection="1"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5" fillId="0" borderId="10" xfId="20" applyNumberFormat="1" applyFont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>
      <alignment vertical="center"/>
      <protection locked="0"/>
    </xf>
    <xf numFmtId="0" fontId="24" fillId="24" borderId="0" xfId="0" applyFont="1" applyFill="1" applyAlignment="1" applyProtection="1">
      <alignment vertical="center"/>
      <protection locked="0"/>
    </xf>
    <xf numFmtId="0" fontId="28" fillId="24" borderId="19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vertical="center"/>
    </xf>
    <xf numFmtId="165" fontId="24" fillId="24" borderId="10" xfId="20" applyNumberFormat="1" applyFont="1" applyFill="1" applyBorder="1" applyAlignment="1" applyProtection="1">
      <alignment horizontal="left" vertical="center" wrapText="1"/>
    </xf>
    <xf numFmtId="164" fontId="23" fillId="0" borderId="10" xfId="20" applyNumberFormat="1" applyFont="1" applyBorder="1" applyAlignment="1" applyProtection="1">
      <alignment horizontal="center" vertical="center"/>
    </xf>
    <xf numFmtId="164" fontId="25" fillId="0" borderId="10" xfId="20" applyNumberFormat="1" applyFont="1" applyBorder="1" applyAlignment="1" applyProtection="1">
      <alignment horizontal="center" vertical="center"/>
    </xf>
    <xf numFmtId="164" fontId="30" fillId="0" borderId="10" xfId="20" applyNumberFormat="1" applyFont="1" applyBorder="1" applyAlignment="1" applyProtection="1">
      <alignment horizontal="center" vertical="center"/>
    </xf>
    <xf numFmtId="164" fontId="29" fillId="0" borderId="10" xfId="20" applyNumberFormat="1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</xf>
    <xf numFmtId="0" fontId="30" fillId="0" borderId="10" xfId="45" applyFont="1" applyFill="1" applyBorder="1" applyAlignment="1" applyProtection="1">
      <alignment vertical="center" wrapText="1"/>
    </xf>
    <xf numFmtId="0" fontId="30" fillId="0" borderId="10" xfId="45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left" vertical="center"/>
    </xf>
    <xf numFmtId="164" fontId="23" fillId="0" borderId="10" xfId="20" applyNumberFormat="1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/>
    </xf>
    <xf numFmtId="164" fontId="25" fillId="0" borderId="10" xfId="20" applyNumberFormat="1" applyFont="1" applyFill="1" applyBorder="1" applyAlignment="1" applyProtection="1">
      <alignment horizontal="center" vertical="center"/>
    </xf>
    <xf numFmtId="0" fontId="25" fillId="0" borderId="10" xfId="45" applyFont="1" applyFill="1" applyBorder="1" applyAlignment="1" applyProtection="1">
      <alignment vertical="center"/>
    </xf>
    <xf numFmtId="0" fontId="25" fillId="0" borderId="10" xfId="45" applyFont="1" applyFill="1" applyBorder="1" applyAlignment="1" applyProtection="1">
      <alignment horizontal="left" vertical="center" wrapText="1"/>
    </xf>
    <xf numFmtId="0" fontId="25" fillId="0" borderId="10" xfId="0" applyFont="1" applyFill="1" applyBorder="1" applyAlignment="1" applyProtection="1">
      <alignment horizontal="left" vertical="center" wrapText="1"/>
    </xf>
    <xf numFmtId="0" fontId="24" fillId="0" borderId="10" xfId="0" applyFont="1" applyFill="1" applyBorder="1" applyAlignment="1" applyProtection="1">
      <alignment horizontal="left" vertical="center" wrapText="1"/>
    </xf>
    <xf numFmtId="16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45" applyFont="1" applyFill="1" applyBorder="1" applyAlignment="1" applyProtection="1">
      <alignment horizontal="left" vertical="center" wrapText="1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10" xfId="2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vertical="center"/>
    </xf>
    <xf numFmtId="164" fontId="23" fillId="0" borderId="10" xfId="20" applyNumberFormat="1" applyFont="1" applyFill="1" applyBorder="1" applyAlignment="1" applyProtection="1">
      <alignment horizontal="center" vertical="center"/>
      <protection hidden="1"/>
    </xf>
    <xf numFmtId="164" fontId="2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right" vertical="center"/>
    </xf>
    <xf numFmtId="164" fontId="23" fillId="0" borderId="10" xfId="0" applyNumberFormat="1" applyFont="1" applyFill="1" applyBorder="1" applyAlignment="1" applyProtection="1">
      <alignment horizontal="center" vertical="center" wrapText="1"/>
    </xf>
    <xf numFmtId="164" fontId="24" fillId="0" borderId="10" xfId="20" applyNumberFormat="1" applyFont="1" applyFill="1" applyBorder="1" applyAlignment="1" applyProtection="1">
      <alignment horizontal="center" vertical="center"/>
    </xf>
    <xf numFmtId="0" fontId="23" fillId="0" borderId="10" xfId="45" applyFont="1" applyBorder="1" applyAlignment="1" applyProtection="1">
      <alignment horizontal="center" vertical="center"/>
      <protection hidden="1"/>
    </xf>
    <xf numFmtId="0" fontId="29" fillId="0" borderId="13" xfId="45" applyNumberFormat="1" applyFont="1" applyBorder="1" applyAlignment="1" applyProtection="1">
      <alignment horizontal="center" vertical="center" wrapText="1"/>
      <protection hidden="1"/>
    </xf>
    <xf numFmtId="0" fontId="24" fillId="0" borderId="0" xfId="50" applyFont="1" applyAlignment="1">
      <alignment horizontal="center" vertical="center" wrapText="1"/>
    </xf>
    <xf numFmtId="0" fontId="39" fillId="0" borderId="10" xfId="50" applyFont="1" applyBorder="1" applyAlignment="1">
      <alignment horizontal="center" vertical="center" wrapText="1"/>
    </xf>
    <xf numFmtId="0" fontId="32" fillId="0" borderId="18" xfId="50" applyFont="1" applyBorder="1" applyAlignment="1">
      <alignment vertical="center" wrapText="1"/>
    </xf>
    <xf numFmtId="0" fontId="32" fillId="0" borderId="0" xfId="50" applyFont="1" applyAlignment="1">
      <alignment vertical="center" wrapText="1"/>
    </xf>
    <xf numFmtId="0" fontId="25" fillId="0" borderId="0" xfId="50" applyFont="1" applyBorder="1" applyAlignment="1">
      <alignment vertical="center" wrapText="1"/>
    </xf>
    <xf numFmtId="0" fontId="35" fillId="0" borderId="0" xfId="50" applyFont="1" applyBorder="1" applyAlignment="1">
      <alignment vertical="center" wrapText="1"/>
    </xf>
    <xf numFmtId="0" fontId="25" fillId="0" borderId="0" xfId="50" applyFont="1" applyAlignment="1">
      <alignment horizontal="left" vertical="center"/>
    </xf>
    <xf numFmtId="0" fontId="24" fillId="0" borderId="0" xfId="50" applyFont="1" applyAlignment="1">
      <alignment horizontal="right" vertical="center" wrapText="1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vertical="center" wrapText="1"/>
    </xf>
    <xf numFmtId="164" fontId="24" fillId="0" borderId="10" xfId="20" applyNumberFormat="1" applyFont="1" applyBorder="1" applyAlignment="1" applyProtection="1">
      <alignment horizontal="center" vertical="center"/>
    </xf>
    <xf numFmtId="0" fontId="23" fillId="0" borderId="10" xfId="20" applyNumberFormat="1" applyFont="1" applyFill="1" applyBorder="1" applyAlignment="1" applyProtection="1">
      <alignment horizontal="center" vertical="center"/>
      <protection locked="0"/>
    </xf>
    <xf numFmtId="0" fontId="28" fillId="0" borderId="0" xfId="20" applyFont="1" applyFill="1" applyAlignment="1" applyProtection="1">
      <alignment horizontal="left" vertical="center"/>
      <protection locked="0"/>
    </xf>
    <xf numFmtId="0" fontId="25" fillId="0" borderId="0" xfId="45" applyFont="1" applyAlignment="1" applyProtection="1">
      <alignment vertical="center"/>
      <protection hidden="1"/>
    </xf>
    <xf numFmtId="164" fontId="28" fillId="0" borderId="0" xfId="0" applyNumberFormat="1" applyFont="1" applyFill="1" applyAlignment="1" applyProtection="1">
      <alignment horizontal="center"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2" fontId="24" fillId="0" borderId="10" xfId="45" applyNumberFormat="1" applyFont="1" applyBorder="1" applyAlignment="1" applyProtection="1">
      <alignment horizontal="center" vertical="center" wrapText="1"/>
    </xf>
    <xf numFmtId="0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42" fillId="0" borderId="10" xfId="50" applyFont="1" applyBorder="1" applyAlignment="1">
      <alignment vertical="center" wrapText="1"/>
    </xf>
    <xf numFmtId="0" fontId="43" fillId="0" borderId="10" xfId="50" applyFont="1" applyBorder="1" applyAlignment="1">
      <alignment vertical="center" wrapText="1"/>
    </xf>
    <xf numFmtId="164" fontId="42" fillId="0" borderId="10" xfId="50" applyNumberFormat="1" applyFont="1" applyBorder="1" applyAlignment="1">
      <alignment horizontal="center" vertical="center" wrapText="1"/>
    </xf>
    <xf numFmtId="164" fontId="25" fillId="0" borderId="0" xfId="45" applyNumberFormat="1" applyFont="1" applyAlignment="1" applyProtection="1">
      <alignment vertical="center"/>
      <protection locked="0"/>
    </xf>
    <xf numFmtId="164" fontId="25" fillId="25" borderId="10" xfId="45" applyNumberFormat="1" applyFont="1" applyFill="1" applyBorder="1" applyAlignment="1" applyProtection="1">
      <alignment horizontal="center" vertical="center" wrapText="1"/>
    </xf>
    <xf numFmtId="164" fontId="25" fillId="25" borderId="10" xfId="45" applyNumberFormat="1" applyFont="1" applyFill="1" applyBorder="1" applyAlignment="1" applyProtection="1">
      <alignment horizontal="center" vertical="center"/>
    </xf>
    <xf numFmtId="164" fontId="40" fillId="0" borderId="0" xfId="0" applyNumberFormat="1" applyFont="1" applyFill="1" applyAlignment="1" applyProtection="1">
      <alignment horizontal="center" vertical="center"/>
      <protection locked="0"/>
    </xf>
    <xf numFmtId="164" fontId="23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1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3" fillId="0" borderId="0" xfId="45" applyFont="1" applyAlignment="1" applyProtection="1">
      <alignment horizontal="center" vertical="center"/>
      <protection hidden="1"/>
    </xf>
    <xf numFmtId="0" fontId="25" fillId="0" borderId="0" xfId="20" applyFont="1" applyFill="1" applyAlignment="1" applyProtection="1">
      <alignment horizontal="center" vertical="center" wrapText="1"/>
      <protection locked="0"/>
    </xf>
    <xf numFmtId="0" fontId="23" fillId="0" borderId="0" xfId="20" applyFont="1" applyFill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</xf>
    <xf numFmtId="0" fontId="23" fillId="0" borderId="0" xfId="20" applyFont="1" applyAlignment="1" applyProtection="1">
      <alignment horizontal="center" vertical="center"/>
      <protection locked="0"/>
    </xf>
    <xf numFmtId="0" fontId="25" fillId="0" borderId="0" xfId="0" applyNumberFormat="1" applyFont="1" applyAlignment="1" applyProtection="1">
      <alignment horizontal="center" vertical="center" wrapText="1"/>
      <protection locked="0"/>
    </xf>
    <xf numFmtId="0" fontId="34" fillId="25" borderId="18" xfId="45" applyFont="1" applyFill="1" applyBorder="1" applyAlignment="1">
      <alignment horizontal="center" vertical="center" wrapText="1"/>
    </xf>
    <xf numFmtId="0" fontId="34" fillId="25" borderId="0" xfId="45" applyFont="1" applyFill="1" applyBorder="1" applyAlignment="1">
      <alignment horizontal="center" vertical="center" wrapText="1"/>
    </xf>
    <xf numFmtId="0" fontId="29" fillId="0" borderId="12" xfId="45" applyFont="1" applyBorder="1" applyAlignment="1" applyProtection="1">
      <alignment horizontal="left" vertical="center" wrapText="1"/>
      <protection locked="0"/>
    </xf>
    <xf numFmtId="0" fontId="36" fillId="0" borderId="0" xfId="45" applyFont="1" applyBorder="1" applyAlignment="1" applyProtection="1">
      <alignment horizontal="center" vertical="center"/>
    </xf>
    <xf numFmtId="0" fontId="25" fillId="0" borderId="14" xfId="45" applyFont="1" applyBorder="1" applyAlignment="1" applyProtection="1">
      <alignment horizontal="center" vertical="center" wrapText="1"/>
    </xf>
    <xf numFmtId="0" fontId="25" fillId="0" borderId="16" xfId="45" applyFont="1" applyBorder="1" applyAlignment="1" applyProtection="1">
      <alignment horizontal="center" vertical="center" wrapText="1"/>
    </xf>
    <xf numFmtId="0" fontId="25" fillId="0" borderId="15" xfId="45" applyFont="1" applyBorder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/>
    </xf>
    <xf numFmtId="0" fontId="25" fillId="0" borderId="0" xfId="45" applyFont="1" applyAlignment="1" applyProtection="1">
      <alignment horizontal="center" vertical="center" wrapText="1"/>
    </xf>
    <xf numFmtId="0" fontId="25" fillId="0" borderId="0" xfId="45" applyFont="1" applyAlignment="1" applyProtection="1">
      <alignment horizontal="center" vertical="center" wrapText="1"/>
      <protection locked="0"/>
    </xf>
    <xf numFmtId="0" fontId="28" fillId="0" borderId="0" xfId="45" applyFont="1" applyAlignment="1" applyProtection="1">
      <alignment horizontal="center" vertical="center" wrapText="1"/>
      <protection locked="0"/>
    </xf>
    <xf numFmtId="0" fontId="29" fillId="0" borderId="0" xfId="45" applyFont="1" applyAlignment="1" applyProtection="1">
      <alignment horizontal="center" wrapText="1"/>
      <protection locked="0"/>
    </xf>
    <xf numFmtId="0" fontId="32" fillId="0" borderId="18" xfId="50" applyFont="1" applyBorder="1" applyAlignment="1">
      <alignment horizontal="center" vertical="center" wrapText="1"/>
    </xf>
    <xf numFmtId="0" fontId="32" fillId="0" borderId="0" xfId="50" applyFont="1" applyBorder="1" applyAlignment="1">
      <alignment horizontal="center" vertical="center" wrapText="1"/>
    </xf>
    <xf numFmtId="0" fontId="37" fillId="0" borderId="12" xfId="55" applyFont="1" applyBorder="1" applyAlignment="1" applyProtection="1">
      <alignment horizontal="center" vertical="center" wrapText="1"/>
      <protection locked="0"/>
    </xf>
    <xf numFmtId="0" fontId="23" fillId="0" borderId="0" xfId="50" applyFont="1" applyAlignment="1">
      <alignment horizontal="center" vertical="center" wrapText="1"/>
    </xf>
    <xf numFmtId="0" fontId="25" fillId="0" borderId="0" xfId="50" applyFont="1" applyAlignment="1">
      <alignment horizontal="center" vertical="center" wrapText="1"/>
    </xf>
    <xf numFmtId="0" fontId="28" fillId="0" borderId="0" xfId="50" applyFont="1" applyAlignment="1">
      <alignment horizontal="center" vertical="center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&#1345;&#1415;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yla%20works\Leyla%20works%2093\2017\2017-balans\&#1345;&#1415;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sakan%20hashvetvutyan%20patet%202018/Hashvetvutyan%20NOR%20dzever%20MSHAKUYT%20ev%20S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1-01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popatert"/>
      <sheetName val="1"/>
      <sheetName val="2"/>
      <sheetName val="3"/>
      <sheetName val="4"/>
      <sheetName val="5"/>
      <sheetName val="6"/>
      <sheetName val="Ekamutneri hamematakan"/>
      <sheetName val="Dramakan hamematakan"/>
      <sheetName val="Deb. ev kreditor"/>
      <sheetName val="Shenq, shinutyunner"/>
      <sheetName val="Meqenaner ev sarqavorumner "/>
      <sheetName val="Grasenyakayin ev tntesakan guyq"/>
      <sheetName val="Transportayin mijocner"/>
      <sheetName val="Paym. stacv. voch @ntacik aktiv"/>
      <sheetName val="Ayl himnakan mijocner"/>
      <sheetName val="Nyuter"/>
      <sheetName val="Aragamash arark. artahashvekshr"/>
      <sheetName val="Paymanov stacvac @ntacik akti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Balance"/>
    </sheetNames>
    <sheetDataSet>
      <sheetData sheetId="0"/>
      <sheetData sheetId="1">
        <row r="20">
          <cell r="D20">
            <v>1116.5999999999999</v>
          </cell>
        </row>
        <row r="21">
          <cell r="D21">
            <v>32</v>
          </cell>
        </row>
        <row r="32">
          <cell r="F32">
            <v>-7392.0999999999995</v>
          </cell>
        </row>
        <row r="48">
          <cell r="D48">
            <v>6641.1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9"/>
  <sheetViews>
    <sheetView view="pageBreakPreview" topLeftCell="A40" zoomScaleSheetLayoutView="100" workbookViewId="0">
      <selection activeCell="I30" sqref="I30"/>
    </sheetView>
  </sheetViews>
  <sheetFormatPr defaultRowHeight="15.75"/>
  <cols>
    <col min="1" max="1" width="6" style="130" customWidth="1"/>
    <col min="2" max="2" width="60.7109375" style="130" customWidth="1"/>
    <col min="3" max="3" width="17.5703125" style="130" customWidth="1"/>
    <col min="4" max="4" width="18.42578125" style="130" customWidth="1"/>
    <col min="5" max="5" width="15" style="229" customWidth="1"/>
    <col min="6" max="6" width="14.85546875" style="144" bestFit="1" customWidth="1"/>
    <col min="7" max="12" width="9.140625" style="128"/>
    <col min="13" max="61" width="9.140625" style="129"/>
    <col min="62" max="16384" width="9.140625" style="130"/>
  </cols>
  <sheetData>
    <row r="1" spans="1:61" s="143" customFormat="1" ht="21.75" customHeight="1">
      <c r="A1" s="263" t="s">
        <v>20</v>
      </c>
      <c r="B1" s="263"/>
      <c r="C1" s="263"/>
      <c r="D1" s="263"/>
      <c r="E1" s="263"/>
      <c r="F1" s="248"/>
      <c r="G1" s="145"/>
      <c r="H1" s="145"/>
      <c r="I1" s="145"/>
      <c r="J1" s="145"/>
      <c r="K1" s="145"/>
      <c r="L1" s="145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</row>
    <row r="2" spans="1:61" s="149" customFormat="1" ht="27.75" customHeight="1">
      <c r="A2" s="265" t="s">
        <v>199</v>
      </c>
      <c r="B2" s="265"/>
      <c r="C2" s="265"/>
      <c r="D2" s="265"/>
      <c r="E2" s="265"/>
      <c r="F2" s="247"/>
      <c r="G2" s="147"/>
      <c r="H2" s="145"/>
      <c r="I2" s="145"/>
      <c r="J2" s="145"/>
      <c r="K2" s="145"/>
      <c r="L2" s="14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</row>
    <row r="3" spans="1:61" s="149" customFormat="1" ht="45" customHeight="1">
      <c r="A3" s="264" t="s">
        <v>200</v>
      </c>
      <c r="B3" s="264"/>
      <c r="C3" s="264"/>
      <c r="D3" s="264"/>
      <c r="E3" s="264"/>
      <c r="F3" s="144"/>
      <c r="G3" s="145"/>
      <c r="H3" s="145"/>
      <c r="I3" s="145"/>
      <c r="J3" s="145"/>
      <c r="K3" s="145"/>
      <c r="L3" s="145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</row>
    <row r="4" spans="1:61" s="149" customFormat="1" ht="17.25" customHeight="1">
      <c r="A4" s="150"/>
      <c r="B4" s="150"/>
      <c r="C4" s="150"/>
      <c r="D4" s="195"/>
      <c r="E4" s="195" t="s">
        <v>17</v>
      </c>
      <c r="F4" s="144"/>
      <c r="G4" s="145"/>
      <c r="H4" s="145"/>
      <c r="I4" s="145"/>
      <c r="J4" s="145"/>
      <c r="K4" s="145"/>
      <c r="L4" s="145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</row>
    <row r="5" spans="1:61" s="149" customFormat="1" ht="70.5" customHeight="1">
      <c r="A5" s="31" t="s">
        <v>2</v>
      </c>
      <c r="B5" s="33" t="s">
        <v>11</v>
      </c>
      <c r="C5" s="21" t="s">
        <v>41</v>
      </c>
      <c r="D5" s="252" t="s">
        <v>196</v>
      </c>
      <c r="E5" s="234" t="s">
        <v>19</v>
      </c>
      <c r="F5" s="144"/>
      <c r="G5" s="145"/>
      <c r="H5" s="145"/>
      <c r="I5" s="145"/>
      <c r="J5" s="145"/>
      <c r="K5" s="145"/>
      <c r="L5" s="145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</row>
    <row r="6" spans="1:61" s="143" customFormat="1" ht="25.5" customHeight="1">
      <c r="A6" s="206" t="s">
        <v>6</v>
      </c>
      <c r="B6" s="224" t="s">
        <v>45</v>
      </c>
      <c r="C6" s="223">
        <f>SUM(C7:C8,C12:C14,C19:C20,C23)</f>
        <v>54406.700000000004</v>
      </c>
      <c r="D6" s="260">
        <f>SUM(D7:D8,D12:D14,D19:D20,D23)</f>
        <v>53211.4</v>
      </c>
      <c r="E6" s="231">
        <f>+D6-C6</f>
        <v>-1195.3000000000029</v>
      </c>
      <c r="F6" s="144">
        <v>15686.6</v>
      </c>
      <c r="G6" s="249">
        <f>+F6-D6</f>
        <v>-37524.800000000003</v>
      </c>
      <c r="H6" s="145"/>
      <c r="I6" s="145"/>
      <c r="J6" s="145"/>
      <c r="K6" s="145"/>
      <c r="L6" s="145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</row>
    <row r="7" spans="1:61" s="153" customFormat="1" ht="18" customHeight="1">
      <c r="A7" s="197">
        <v>1</v>
      </c>
      <c r="B7" s="198" t="s">
        <v>150</v>
      </c>
      <c r="C7" s="199">
        <v>51199.8</v>
      </c>
      <c r="D7" s="199">
        <v>50660.800000000003</v>
      </c>
      <c r="E7" s="200">
        <f t="shared" ref="E7:E65" si="0">+D7-C7</f>
        <v>-539</v>
      </c>
      <c r="F7" s="144"/>
      <c r="G7" s="151"/>
      <c r="H7" s="151"/>
      <c r="I7" s="151"/>
      <c r="J7" s="151"/>
      <c r="K7" s="151"/>
      <c r="L7" s="151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</row>
    <row r="8" spans="1:61" s="153" customFormat="1" ht="24.75" hidden="1" customHeight="1">
      <c r="A8" s="197">
        <v>2</v>
      </c>
      <c r="B8" s="198" t="s">
        <v>154</v>
      </c>
      <c r="C8" s="200">
        <f>SUM(C9:C11)</f>
        <v>0</v>
      </c>
      <c r="D8" s="200">
        <f>SUM(D9:D11)</f>
        <v>0</v>
      </c>
      <c r="E8" s="200">
        <f t="shared" si="0"/>
        <v>0</v>
      </c>
      <c r="F8" s="144"/>
      <c r="G8" s="151"/>
      <c r="H8" s="151"/>
      <c r="I8" s="151"/>
      <c r="J8" s="151"/>
      <c r="K8" s="151"/>
      <c r="L8" s="151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</row>
    <row r="9" spans="1:61" ht="18.75" hidden="1" customHeight="1">
      <c r="A9" s="125">
        <v>2.1</v>
      </c>
      <c r="B9" s="186" t="s">
        <v>155</v>
      </c>
      <c r="C9" s="126"/>
      <c r="D9" s="126"/>
      <c r="E9" s="232">
        <f t="shared" si="0"/>
        <v>0</v>
      </c>
      <c r="F9" s="144" t="s">
        <v>188</v>
      </c>
    </row>
    <row r="10" spans="1:61" ht="18.75" hidden="1" customHeight="1">
      <c r="A10" s="125">
        <v>2.2000000000000002</v>
      </c>
      <c r="B10" s="186" t="s">
        <v>156</v>
      </c>
      <c r="C10" s="126"/>
      <c r="D10" s="126"/>
      <c r="E10" s="232">
        <f t="shared" si="0"/>
        <v>0</v>
      </c>
    </row>
    <row r="11" spans="1:61" ht="18.75" hidden="1" customHeight="1">
      <c r="A11" s="125">
        <v>2.2999999999999998</v>
      </c>
      <c r="B11" s="186" t="s">
        <v>182</v>
      </c>
      <c r="C11" s="126"/>
      <c r="D11" s="126"/>
      <c r="E11" s="232">
        <f t="shared" si="0"/>
        <v>0</v>
      </c>
    </row>
    <row r="12" spans="1:61" s="153" customFormat="1" ht="35.25" hidden="1" customHeight="1">
      <c r="A12" s="197">
        <v>3</v>
      </c>
      <c r="B12" s="201" t="s">
        <v>151</v>
      </c>
      <c r="C12" s="199"/>
      <c r="D12" s="199"/>
      <c r="E12" s="200">
        <f t="shared" si="0"/>
        <v>0</v>
      </c>
      <c r="F12" s="144" t="s">
        <v>149</v>
      </c>
      <c r="G12" s="151"/>
      <c r="H12" s="151"/>
      <c r="I12" s="151"/>
      <c r="J12" s="151"/>
      <c r="K12" s="151"/>
      <c r="L12" s="151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</row>
    <row r="13" spans="1:61" s="153" customFormat="1" ht="16.5">
      <c r="A13" s="197">
        <v>2</v>
      </c>
      <c r="B13" s="202" t="s">
        <v>152</v>
      </c>
      <c r="C13" s="199">
        <v>20</v>
      </c>
      <c r="D13" s="199">
        <v>20</v>
      </c>
      <c r="E13" s="200">
        <f t="shared" si="0"/>
        <v>0</v>
      </c>
      <c r="F13" s="144"/>
      <c r="G13" s="151"/>
      <c r="H13" s="151"/>
      <c r="I13" s="151"/>
      <c r="J13" s="151"/>
      <c r="K13" s="151"/>
      <c r="L13" s="151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</row>
    <row r="14" spans="1:61" s="153" customFormat="1" ht="18" customHeight="1">
      <c r="A14" s="197">
        <v>3</v>
      </c>
      <c r="B14" s="198" t="s">
        <v>153</v>
      </c>
      <c r="C14" s="200">
        <f t="shared" ref="C14:D14" si="1">SUM(C15:C18)</f>
        <v>3180.6</v>
      </c>
      <c r="D14" s="200">
        <f t="shared" si="1"/>
        <v>2524.1999999999998</v>
      </c>
      <c r="E14" s="200">
        <f t="shared" si="0"/>
        <v>-656.40000000000009</v>
      </c>
      <c r="F14" s="144"/>
      <c r="G14" s="151"/>
      <c r="H14" s="151"/>
      <c r="I14" s="151"/>
      <c r="J14" s="151"/>
      <c r="K14" s="151"/>
      <c r="L14" s="151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</row>
    <row r="15" spans="1:61" ht="18" customHeight="1">
      <c r="A15" s="125">
        <v>3.1</v>
      </c>
      <c r="B15" s="186" t="s">
        <v>128</v>
      </c>
      <c r="C15" s="126">
        <v>3050</v>
      </c>
      <c r="D15" s="126">
        <v>2395.4</v>
      </c>
      <c r="E15" s="232">
        <f t="shared" si="0"/>
        <v>-654.59999999999991</v>
      </c>
    </row>
    <row r="16" spans="1:61" ht="18" customHeight="1">
      <c r="A16" s="125">
        <v>3.2</v>
      </c>
      <c r="B16" s="186" t="s">
        <v>129</v>
      </c>
      <c r="C16" s="126">
        <v>95</v>
      </c>
      <c r="D16" s="126">
        <v>93.2</v>
      </c>
      <c r="E16" s="232">
        <f t="shared" si="0"/>
        <v>-1.7999999999999972</v>
      </c>
    </row>
    <row r="17" spans="1:61" ht="18" customHeight="1">
      <c r="A17" s="125">
        <v>3.3</v>
      </c>
      <c r="B17" s="186" t="s">
        <v>130</v>
      </c>
      <c r="C17" s="126">
        <v>10</v>
      </c>
      <c r="D17" s="126">
        <v>10</v>
      </c>
      <c r="E17" s="232">
        <f t="shared" si="0"/>
        <v>0</v>
      </c>
    </row>
    <row r="18" spans="1:61" ht="17.25" customHeight="1">
      <c r="A18" s="125">
        <v>3.4</v>
      </c>
      <c r="B18" s="186" t="s">
        <v>131</v>
      </c>
      <c r="C18" s="126">
        <v>25.6</v>
      </c>
      <c r="D18" s="126">
        <v>25.6</v>
      </c>
      <c r="E18" s="232">
        <f t="shared" si="0"/>
        <v>0</v>
      </c>
    </row>
    <row r="19" spans="1:61" s="153" customFormat="1" ht="18.75" hidden="1" customHeight="1">
      <c r="A19" s="197">
        <v>6</v>
      </c>
      <c r="B19" s="202" t="s">
        <v>30</v>
      </c>
      <c r="C19" s="199"/>
      <c r="D19" s="199"/>
      <c r="E19" s="200">
        <f t="shared" si="0"/>
        <v>0</v>
      </c>
      <c r="F19" s="144" t="s">
        <v>157</v>
      </c>
      <c r="G19" s="154"/>
      <c r="H19" s="151"/>
      <c r="I19" s="151"/>
      <c r="J19" s="151"/>
      <c r="K19" s="151"/>
      <c r="L19" s="151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</row>
    <row r="20" spans="1:61" s="153" customFormat="1" ht="21" hidden="1" customHeight="1">
      <c r="A20" s="197">
        <v>7</v>
      </c>
      <c r="B20" s="203" t="s">
        <v>170</v>
      </c>
      <c r="C20" s="200">
        <f t="shared" ref="C20:D20" si="2">SUM(C21:C22)</f>
        <v>0</v>
      </c>
      <c r="D20" s="200">
        <f t="shared" si="2"/>
        <v>0</v>
      </c>
      <c r="E20" s="200">
        <f t="shared" si="0"/>
        <v>0</v>
      </c>
      <c r="F20" s="155"/>
      <c r="G20" s="154"/>
      <c r="H20" s="151"/>
      <c r="I20" s="151"/>
      <c r="J20" s="151"/>
      <c r="K20" s="151"/>
      <c r="L20" s="151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</row>
    <row r="21" spans="1:61" ht="19.5" hidden="1" customHeight="1">
      <c r="A21" s="125">
        <v>7.1</v>
      </c>
      <c r="B21" s="204" t="s">
        <v>31</v>
      </c>
      <c r="C21" s="232">
        <f>+C67</f>
        <v>0</v>
      </c>
      <c r="D21" s="232">
        <f>+D67</f>
        <v>0</v>
      </c>
      <c r="E21" s="232">
        <f t="shared" si="0"/>
        <v>0</v>
      </c>
      <c r="F21" s="144" t="s">
        <v>171</v>
      </c>
      <c r="G21" s="177"/>
    </row>
    <row r="22" spans="1:61" ht="22.5" hidden="1" customHeight="1">
      <c r="A22" s="125">
        <v>7.2</v>
      </c>
      <c r="B22" s="204" t="s">
        <v>32</v>
      </c>
      <c r="C22" s="126"/>
      <c r="D22" s="126"/>
      <c r="E22" s="232">
        <f t="shared" si="0"/>
        <v>0</v>
      </c>
      <c r="G22" s="177"/>
    </row>
    <row r="23" spans="1:61" s="153" customFormat="1" ht="20.25" customHeight="1">
      <c r="A23" s="197">
        <v>4</v>
      </c>
      <c r="B23" s="202" t="s">
        <v>160</v>
      </c>
      <c r="C23" s="199">
        <v>6.3</v>
      </c>
      <c r="D23" s="199">
        <v>6.4</v>
      </c>
      <c r="E23" s="200">
        <f t="shared" si="0"/>
        <v>0.10000000000000053</v>
      </c>
      <c r="F23" s="173" t="s">
        <v>190</v>
      </c>
      <c r="G23" s="154"/>
      <c r="H23" s="151"/>
      <c r="I23" s="151"/>
      <c r="J23" s="151"/>
      <c r="K23" s="151"/>
      <c r="L23" s="151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</row>
    <row r="24" spans="1:61" s="143" customFormat="1" ht="27.75" customHeight="1">
      <c r="A24" s="220" t="s">
        <v>7</v>
      </c>
      <c r="B24" s="224" t="s">
        <v>46</v>
      </c>
      <c r="C24" s="222">
        <f>SUM(C25,C27,C30,C33,C37:C41,C50,C53,C59,C61:C63,C66,C68)</f>
        <v>60947.999999999993</v>
      </c>
      <c r="D24" s="222">
        <f>SUM(D25,D27,D30,D33,D37:D41,D50,D53,D59,D61:D63,D66,D68)</f>
        <v>61060.500000000007</v>
      </c>
      <c r="E24" s="205">
        <f t="shared" si="0"/>
        <v>112.50000000001455</v>
      </c>
      <c r="F24" s="144">
        <v>23077.7</v>
      </c>
      <c r="G24" s="145"/>
      <c r="H24" s="145"/>
      <c r="I24" s="145"/>
      <c r="J24" s="145"/>
      <c r="K24" s="145"/>
      <c r="L24" s="145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</row>
    <row r="25" spans="1:61" s="153" customFormat="1" ht="18" customHeight="1">
      <c r="A25" s="206">
        <v>1</v>
      </c>
      <c r="B25" s="207" t="s">
        <v>103</v>
      </c>
      <c r="C25" s="208">
        <v>53439.199999999997</v>
      </c>
      <c r="D25" s="208">
        <v>53920.3</v>
      </c>
      <c r="E25" s="211">
        <f t="shared" si="0"/>
        <v>481.10000000000582</v>
      </c>
      <c r="F25" s="144"/>
      <c r="G25" s="145"/>
      <c r="H25" s="145"/>
      <c r="I25" s="145"/>
      <c r="J25" s="145"/>
      <c r="K25" s="145"/>
      <c r="L25" s="145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</row>
    <row r="26" spans="1:61" s="158" customFormat="1" ht="18" customHeight="1">
      <c r="A26" s="209">
        <v>1.1000000000000001</v>
      </c>
      <c r="B26" s="210" t="s">
        <v>29</v>
      </c>
      <c r="C26" s="126"/>
      <c r="D26" s="126">
        <v>0</v>
      </c>
      <c r="E26" s="232">
        <f t="shared" si="0"/>
        <v>0</v>
      </c>
      <c r="F26" s="127"/>
      <c r="G26" s="128"/>
      <c r="H26" s="128"/>
      <c r="I26" s="128"/>
      <c r="J26" s="128"/>
      <c r="K26" s="128"/>
      <c r="L26" s="128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</row>
    <row r="27" spans="1:61" s="153" customFormat="1" ht="18" customHeight="1">
      <c r="A27" s="206">
        <v>2</v>
      </c>
      <c r="B27" s="207" t="s">
        <v>84</v>
      </c>
      <c r="C27" s="211">
        <f>SUM(C28:C29)</f>
        <v>5582.7</v>
      </c>
      <c r="D27" s="211">
        <f>SUM(D28:D29)</f>
        <v>5333.8</v>
      </c>
      <c r="E27" s="211">
        <f t="shared" si="0"/>
        <v>-248.89999999999964</v>
      </c>
      <c r="F27" s="144"/>
      <c r="G27" s="145"/>
      <c r="H27" s="145"/>
      <c r="I27" s="145"/>
      <c r="J27" s="145"/>
      <c r="K27" s="145"/>
      <c r="L27" s="145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</row>
    <row r="28" spans="1:61" ht="18" customHeight="1">
      <c r="A28" s="209">
        <v>2.1</v>
      </c>
      <c r="B28" s="186" t="s">
        <v>128</v>
      </c>
      <c r="C28" s="126">
        <v>4940</v>
      </c>
      <c r="D28" s="126">
        <v>4790.8</v>
      </c>
      <c r="E28" s="232">
        <f t="shared" si="0"/>
        <v>-149.19999999999982</v>
      </c>
    </row>
    <row r="29" spans="1:61" ht="18" customHeight="1">
      <c r="A29" s="209">
        <v>2.2000000000000002</v>
      </c>
      <c r="B29" s="210" t="s">
        <v>135</v>
      </c>
      <c r="C29" s="126">
        <v>642.70000000000005</v>
      </c>
      <c r="D29" s="126">
        <v>543</v>
      </c>
      <c r="E29" s="232">
        <f t="shared" si="0"/>
        <v>-99.700000000000045</v>
      </c>
    </row>
    <row r="30" spans="1:61" s="153" customFormat="1" ht="18" customHeight="1">
      <c r="A30" s="206">
        <v>3</v>
      </c>
      <c r="B30" s="207" t="s">
        <v>85</v>
      </c>
      <c r="C30" s="211">
        <f t="shared" ref="C30:D30" si="3">SUM(C31:C32)</f>
        <v>137</v>
      </c>
      <c r="D30" s="211">
        <f t="shared" si="3"/>
        <v>127</v>
      </c>
      <c r="E30" s="211">
        <f t="shared" si="0"/>
        <v>-10</v>
      </c>
      <c r="F30" s="144"/>
      <c r="G30" s="145"/>
      <c r="H30" s="145"/>
      <c r="I30" s="145"/>
      <c r="J30" s="145"/>
      <c r="K30" s="145"/>
      <c r="L30" s="145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</row>
    <row r="31" spans="1:61" ht="18" customHeight="1">
      <c r="A31" s="209">
        <v>3.1</v>
      </c>
      <c r="B31" s="210" t="s">
        <v>136</v>
      </c>
      <c r="C31" s="126">
        <v>107</v>
      </c>
      <c r="D31" s="126">
        <v>107</v>
      </c>
      <c r="E31" s="232">
        <f t="shared" si="0"/>
        <v>0</v>
      </c>
    </row>
    <row r="32" spans="1:61" ht="18" customHeight="1">
      <c r="A32" s="209">
        <v>3.2</v>
      </c>
      <c r="B32" s="186" t="s">
        <v>137</v>
      </c>
      <c r="C32" s="126">
        <v>30</v>
      </c>
      <c r="D32" s="126">
        <v>20</v>
      </c>
      <c r="E32" s="232">
        <f t="shared" si="0"/>
        <v>-10</v>
      </c>
    </row>
    <row r="33" spans="1:61" s="153" customFormat="1" ht="18" customHeight="1">
      <c r="A33" s="206">
        <v>4</v>
      </c>
      <c r="B33" s="207" t="s">
        <v>104</v>
      </c>
      <c r="C33" s="211">
        <f>SUM(C34:C36)</f>
        <v>102</v>
      </c>
      <c r="D33" s="211">
        <f>SUM(D34:D36)</f>
        <v>94.800000000000011</v>
      </c>
      <c r="E33" s="211">
        <f t="shared" si="0"/>
        <v>-7.1999999999999886</v>
      </c>
      <c r="F33" s="144"/>
      <c r="G33" s="145"/>
      <c r="H33" s="145"/>
      <c r="I33" s="145"/>
      <c r="J33" s="145"/>
      <c r="K33" s="145"/>
      <c r="L33" s="145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</row>
    <row r="34" spans="1:61" ht="18" customHeight="1">
      <c r="A34" s="209">
        <v>4.0999999999999996</v>
      </c>
      <c r="B34" s="210" t="s">
        <v>8</v>
      </c>
      <c r="C34" s="126">
        <v>86.4</v>
      </c>
      <c r="D34" s="126">
        <v>86.4</v>
      </c>
      <c r="E34" s="232">
        <f t="shared" si="0"/>
        <v>0</v>
      </c>
      <c r="F34" s="127"/>
    </row>
    <row r="35" spans="1:61" ht="18" customHeight="1">
      <c r="A35" s="209">
        <v>4.2</v>
      </c>
      <c r="B35" s="186" t="s">
        <v>9</v>
      </c>
      <c r="C35" s="126">
        <v>15.6</v>
      </c>
      <c r="D35" s="126">
        <v>8.4</v>
      </c>
      <c r="E35" s="232">
        <f>+D35-C35</f>
        <v>-7.1999999999999993</v>
      </c>
      <c r="F35" s="127"/>
    </row>
    <row r="36" spans="1:61" ht="18" hidden="1" customHeight="1">
      <c r="A36" s="209">
        <v>4.3</v>
      </c>
      <c r="B36" s="186" t="s">
        <v>10</v>
      </c>
      <c r="C36" s="126"/>
      <c r="D36" s="126"/>
      <c r="E36" s="232">
        <f t="shared" si="0"/>
        <v>0</v>
      </c>
      <c r="F36" s="127"/>
    </row>
    <row r="37" spans="1:61" s="153" customFormat="1" ht="18" hidden="1" customHeight="1">
      <c r="A37" s="206">
        <v>5</v>
      </c>
      <c r="B37" s="212" t="s">
        <v>105</v>
      </c>
      <c r="C37" s="208"/>
      <c r="D37" s="208"/>
      <c r="E37" s="211">
        <f t="shared" si="0"/>
        <v>0</v>
      </c>
      <c r="F37" s="144" t="s">
        <v>87</v>
      </c>
      <c r="G37" s="145"/>
      <c r="H37" s="145"/>
      <c r="I37" s="145"/>
      <c r="J37" s="145"/>
      <c r="K37" s="145"/>
      <c r="L37" s="145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</row>
    <row r="38" spans="1:61" s="153" customFormat="1" ht="18" hidden="1" customHeight="1">
      <c r="A38" s="206">
        <v>6</v>
      </c>
      <c r="B38" s="135" t="s">
        <v>88</v>
      </c>
      <c r="C38" s="208"/>
      <c r="D38" s="208"/>
      <c r="E38" s="211">
        <f t="shared" si="0"/>
        <v>0</v>
      </c>
      <c r="F38" s="173" t="s">
        <v>106</v>
      </c>
      <c r="G38" s="145"/>
      <c r="H38" s="145"/>
      <c r="I38" s="145"/>
      <c r="J38" s="145"/>
      <c r="K38" s="145"/>
      <c r="L38" s="145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</row>
    <row r="39" spans="1:61" s="153" customFormat="1" ht="18" hidden="1" customHeight="1">
      <c r="A39" s="206">
        <v>7</v>
      </c>
      <c r="B39" s="213" t="s">
        <v>107</v>
      </c>
      <c r="C39" s="208"/>
      <c r="D39" s="208"/>
      <c r="E39" s="211">
        <f t="shared" si="0"/>
        <v>0</v>
      </c>
      <c r="F39" s="173"/>
      <c r="G39" s="145"/>
      <c r="H39" s="145"/>
      <c r="I39" s="145"/>
      <c r="J39" s="145"/>
      <c r="K39" s="145"/>
      <c r="L39" s="145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</row>
    <row r="40" spans="1:61" s="153" customFormat="1" ht="18" customHeight="1">
      <c r="A40" s="206">
        <v>5</v>
      </c>
      <c r="B40" s="213" t="s">
        <v>98</v>
      </c>
      <c r="C40" s="208">
        <v>25.6</v>
      </c>
      <c r="D40" s="208">
        <v>159.1</v>
      </c>
      <c r="E40" s="211">
        <f t="shared" si="0"/>
        <v>133.5</v>
      </c>
      <c r="F40" s="148" t="s">
        <v>122</v>
      </c>
      <c r="G40" s="145"/>
      <c r="H40" s="145"/>
      <c r="I40" s="145"/>
      <c r="J40" s="145"/>
      <c r="K40" s="145"/>
      <c r="L40" s="145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</row>
    <row r="41" spans="1:61" s="153" customFormat="1" ht="20.25" customHeight="1">
      <c r="A41" s="206">
        <v>6</v>
      </c>
      <c r="B41" s="214" t="s">
        <v>167</v>
      </c>
      <c r="C41" s="211">
        <f t="shared" ref="C41:D41" si="4">SUM(C42:C49)</f>
        <v>107</v>
      </c>
      <c r="D41" s="211">
        <f t="shared" si="4"/>
        <v>107</v>
      </c>
      <c r="E41" s="211">
        <f t="shared" si="0"/>
        <v>0</v>
      </c>
      <c r="F41" s="173"/>
      <c r="G41" s="145"/>
      <c r="H41" s="145"/>
      <c r="I41" s="145"/>
      <c r="J41" s="145"/>
      <c r="K41" s="145"/>
      <c r="L41" s="145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</row>
    <row r="42" spans="1:61" ht="18" hidden="1" customHeight="1">
      <c r="A42" s="209">
        <v>9.1</v>
      </c>
      <c r="B42" s="215" t="s">
        <v>89</v>
      </c>
      <c r="C42" s="126"/>
      <c r="D42" s="126"/>
      <c r="E42" s="232">
        <f t="shared" si="0"/>
        <v>0</v>
      </c>
      <c r="F42" s="148" t="s">
        <v>127</v>
      </c>
    </row>
    <row r="43" spans="1:61" ht="18.75" customHeight="1">
      <c r="A43" s="209">
        <v>9.1999999999999993</v>
      </c>
      <c r="B43" s="215" t="s">
        <v>90</v>
      </c>
      <c r="C43" s="126">
        <v>95</v>
      </c>
      <c r="D43" s="126">
        <v>95</v>
      </c>
      <c r="E43" s="232">
        <f t="shared" si="0"/>
        <v>0</v>
      </c>
      <c r="F43" s="148" t="s">
        <v>96</v>
      </c>
    </row>
    <row r="44" spans="1:61" ht="18.75" hidden="1" customHeight="1">
      <c r="A44" s="209">
        <v>9.3000000000000007</v>
      </c>
      <c r="B44" s="215" t="s">
        <v>91</v>
      </c>
      <c r="C44" s="126">
        <v>0</v>
      </c>
      <c r="D44" s="126"/>
      <c r="E44" s="232">
        <f t="shared" si="0"/>
        <v>0</v>
      </c>
      <c r="F44" s="148" t="s">
        <v>126</v>
      </c>
    </row>
    <row r="45" spans="1:61" ht="18" customHeight="1">
      <c r="A45" s="209">
        <v>6.1</v>
      </c>
      <c r="B45" s="215" t="s">
        <v>92</v>
      </c>
      <c r="C45" s="126">
        <v>12</v>
      </c>
      <c r="D45" s="126">
        <v>12</v>
      </c>
      <c r="E45" s="232">
        <f t="shared" si="0"/>
        <v>0</v>
      </c>
      <c r="F45" s="148" t="s">
        <v>125</v>
      </c>
    </row>
    <row r="46" spans="1:61" ht="18" hidden="1" customHeight="1">
      <c r="A46" s="209">
        <v>9.5</v>
      </c>
      <c r="B46" s="215" t="s">
        <v>93</v>
      </c>
      <c r="C46" s="126"/>
      <c r="D46" s="126"/>
      <c r="E46" s="232">
        <f>+D46-C46</f>
        <v>0</v>
      </c>
      <c r="F46" s="148" t="s">
        <v>124</v>
      </c>
    </row>
    <row r="47" spans="1:61" ht="18" hidden="1" customHeight="1">
      <c r="A47" s="209">
        <v>9.6</v>
      </c>
      <c r="B47" s="215" t="s">
        <v>94</v>
      </c>
      <c r="C47" s="126"/>
      <c r="D47" s="126"/>
      <c r="E47" s="232">
        <f t="shared" si="0"/>
        <v>0</v>
      </c>
      <c r="F47" s="148" t="s">
        <v>123</v>
      </c>
    </row>
    <row r="48" spans="1:61" ht="18" hidden="1" customHeight="1">
      <c r="A48" s="209">
        <v>9.6999999999999993</v>
      </c>
      <c r="B48" s="215" t="s">
        <v>109</v>
      </c>
      <c r="C48" s="126"/>
      <c r="D48" s="126"/>
      <c r="E48" s="232">
        <f t="shared" si="0"/>
        <v>0</v>
      </c>
      <c r="F48" s="148" t="s">
        <v>97</v>
      </c>
    </row>
    <row r="49" spans="1:61" ht="18" hidden="1" customHeight="1">
      <c r="A49" s="209">
        <v>9.8000000000000007</v>
      </c>
      <c r="B49" s="215" t="s">
        <v>95</v>
      </c>
      <c r="C49" s="126"/>
      <c r="D49" s="126"/>
      <c r="E49" s="232">
        <f t="shared" si="0"/>
        <v>0</v>
      </c>
      <c r="F49" s="148" t="s">
        <v>159</v>
      </c>
    </row>
    <row r="50" spans="1:61" s="153" customFormat="1" ht="18.75" customHeight="1">
      <c r="A50" s="206">
        <v>7</v>
      </c>
      <c r="B50" s="213" t="s">
        <v>110</v>
      </c>
      <c r="C50" s="211">
        <f t="shared" ref="C50:D50" si="5">SUM(C51:C52)</f>
        <v>20</v>
      </c>
      <c r="D50" s="211">
        <f t="shared" si="5"/>
        <v>9.5</v>
      </c>
      <c r="E50" s="211">
        <f t="shared" si="0"/>
        <v>-10.5</v>
      </c>
      <c r="F50" s="144"/>
      <c r="G50" s="145"/>
      <c r="H50" s="145"/>
      <c r="I50" s="145"/>
      <c r="J50" s="145"/>
      <c r="K50" s="145"/>
      <c r="L50" s="145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</row>
    <row r="51" spans="1:61" ht="18" hidden="1" customHeight="1">
      <c r="A51" s="216">
        <v>10.1</v>
      </c>
      <c r="B51" s="217" t="s">
        <v>99</v>
      </c>
      <c r="C51" s="126"/>
      <c r="D51" s="126"/>
      <c r="E51" s="232">
        <f t="shared" si="0"/>
        <v>0</v>
      </c>
      <c r="F51" s="148" t="s">
        <v>101</v>
      </c>
    </row>
    <row r="52" spans="1:61" ht="18" customHeight="1">
      <c r="A52" s="216">
        <v>7.1</v>
      </c>
      <c r="B52" s="217" t="s">
        <v>100</v>
      </c>
      <c r="C52" s="126">
        <v>20</v>
      </c>
      <c r="D52" s="126">
        <v>9.5</v>
      </c>
      <c r="E52" s="232">
        <f t="shared" si="0"/>
        <v>-10.5</v>
      </c>
      <c r="F52" s="181" t="s">
        <v>193</v>
      </c>
    </row>
    <row r="53" spans="1:61" s="153" customFormat="1" ht="21" customHeight="1">
      <c r="A53" s="218">
        <v>8</v>
      </c>
      <c r="B53" s="213" t="s">
        <v>102</v>
      </c>
      <c r="C53" s="211">
        <f>SUM(C54:C58)</f>
        <v>1250</v>
      </c>
      <c r="D53" s="211">
        <f>SUM(D54:D58)</f>
        <v>1014.5</v>
      </c>
      <c r="E53" s="211">
        <f t="shared" si="0"/>
        <v>-235.5</v>
      </c>
      <c r="F53" s="148"/>
      <c r="G53" s="145"/>
      <c r="H53" s="145"/>
      <c r="I53" s="145"/>
      <c r="J53" s="145"/>
      <c r="K53" s="145"/>
      <c r="L53" s="145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</row>
    <row r="54" spans="1:61" ht="18" customHeight="1">
      <c r="A54" s="216">
        <v>8.1</v>
      </c>
      <c r="B54" s="217" t="s">
        <v>114</v>
      </c>
      <c r="C54" s="126">
        <v>250</v>
      </c>
      <c r="D54" s="126">
        <v>270.5</v>
      </c>
      <c r="E54" s="232">
        <f t="shared" si="0"/>
        <v>20.5</v>
      </c>
      <c r="F54" s="148" t="s">
        <v>120</v>
      </c>
    </row>
    <row r="55" spans="1:61" ht="18" customHeight="1">
      <c r="A55" s="216">
        <v>8.1999999999999993</v>
      </c>
      <c r="B55" s="217" t="s">
        <v>113</v>
      </c>
      <c r="C55" s="126">
        <v>450</v>
      </c>
      <c r="D55" s="126">
        <v>244.2</v>
      </c>
      <c r="E55" s="232">
        <f t="shared" si="0"/>
        <v>-205.8</v>
      </c>
      <c r="F55" s="144" t="s">
        <v>111</v>
      </c>
    </row>
    <row r="56" spans="1:61" ht="18" hidden="1" customHeight="1">
      <c r="A56" s="216">
        <v>11.3</v>
      </c>
      <c r="B56" s="217" t="s">
        <v>115</v>
      </c>
      <c r="C56" s="126"/>
      <c r="D56" s="126"/>
      <c r="E56" s="232">
        <f>+D56-C56</f>
        <v>0</v>
      </c>
      <c r="F56" s="148" t="s">
        <v>112</v>
      </c>
    </row>
    <row r="57" spans="1:61" ht="18" hidden="1" customHeight="1">
      <c r="A57" s="216">
        <v>11.4</v>
      </c>
      <c r="B57" s="217" t="s">
        <v>116</v>
      </c>
      <c r="C57" s="126"/>
      <c r="D57" s="126"/>
      <c r="E57" s="232">
        <f t="shared" si="0"/>
        <v>0</v>
      </c>
      <c r="F57" s="148"/>
    </row>
    <row r="58" spans="1:61" ht="18" customHeight="1">
      <c r="A58" s="216">
        <v>8.3000000000000007</v>
      </c>
      <c r="B58" s="215" t="s">
        <v>117</v>
      </c>
      <c r="C58" s="126">
        <v>550</v>
      </c>
      <c r="D58" s="126">
        <v>499.8</v>
      </c>
      <c r="E58" s="232">
        <f>+D58-C58</f>
        <v>-50.199999999999989</v>
      </c>
      <c r="F58" s="148" t="s">
        <v>121</v>
      </c>
    </row>
    <row r="59" spans="1:61" s="153" customFormat="1" ht="18" hidden="1" customHeight="1">
      <c r="A59" s="206">
        <v>12</v>
      </c>
      <c r="B59" s="213" t="s">
        <v>118</v>
      </c>
      <c r="C59" s="208">
        <f>+C60</f>
        <v>0</v>
      </c>
      <c r="D59" s="208">
        <f>+D60</f>
        <v>0</v>
      </c>
      <c r="E59" s="211">
        <f>+D59-C59</f>
        <v>0</v>
      </c>
      <c r="F59" s="176" t="s">
        <v>119</v>
      </c>
      <c r="G59" s="145"/>
      <c r="H59" s="145"/>
      <c r="I59" s="145"/>
      <c r="J59" s="145"/>
      <c r="K59" s="145"/>
      <c r="L59" s="145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</row>
    <row r="60" spans="1:61" s="167" customFormat="1" ht="29.25" hidden="1" customHeight="1">
      <c r="A60" s="216">
        <v>12.1</v>
      </c>
      <c r="B60" s="243" t="s">
        <v>184</v>
      </c>
      <c r="C60" s="126"/>
      <c r="D60" s="126"/>
      <c r="E60" s="232">
        <f>+D60-C60</f>
        <v>0</v>
      </c>
      <c r="F60" s="173"/>
      <c r="G60" s="156"/>
      <c r="H60" s="159"/>
      <c r="I60" s="128"/>
      <c r="J60" s="128"/>
      <c r="K60" s="128"/>
      <c r="L60" s="12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</row>
    <row r="61" spans="1:61" s="169" customFormat="1" ht="18" customHeight="1">
      <c r="A61" s="206">
        <v>9</v>
      </c>
      <c r="B61" s="219" t="s">
        <v>195</v>
      </c>
      <c r="C61" s="208">
        <v>46.7</v>
      </c>
      <c r="D61" s="208">
        <v>46.7</v>
      </c>
      <c r="E61" s="208">
        <f>+D61-C61</f>
        <v>0</v>
      </c>
      <c r="F61" s="160" t="s">
        <v>148</v>
      </c>
      <c r="G61" s="170"/>
      <c r="H61" s="171"/>
      <c r="I61" s="145"/>
      <c r="J61" s="145"/>
      <c r="K61" s="145"/>
      <c r="L61" s="145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</row>
    <row r="62" spans="1:61" s="153" customFormat="1" ht="22.5" hidden="1" customHeight="1">
      <c r="A62" s="206">
        <v>14</v>
      </c>
      <c r="B62" s="214" t="s">
        <v>168</v>
      </c>
      <c r="C62" s="208"/>
      <c r="D62" s="208"/>
      <c r="E62" s="211">
        <f t="shared" si="0"/>
        <v>0</v>
      </c>
      <c r="F62" s="148" t="s">
        <v>146</v>
      </c>
      <c r="G62" s="145"/>
      <c r="H62" s="145"/>
      <c r="I62" s="145"/>
      <c r="J62" s="145"/>
      <c r="K62" s="145"/>
      <c r="L62" s="145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</row>
    <row r="63" spans="1:61" s="153" customFormat="1" ht="17.25" customHeight="1">
      <c r="A63" s="220">
        <v>10</v>
      </c>
      <c r="B63" s="207" t="s">
        <v>86</v>
      </c>
      <c r="C63" s="211">
        <f>SUM(C64:C65)</f>
        <v>187.8</v>
      </c>
      <c r="D63" s="211">
        <f t="shared" ref="D63" si="6">SUM(D64:D65)</f>
        <v>187.8</v>
      </c>
      <c r="E63" s="211">
        <f t="shared" si="0"/>
        <v>0</v>
      </c>
      <c r="F63" s="148"/>
      <c r="G63" s="145"/>
      <c r="H63" s="145"/>
      <c r="I63" s="145"/>
      <c r="J63" s="145"/>
      <c r="K63" s="145"/>
      <c r="L63" s="145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</row>
    <row r="64" spans="1:61" ht="18" customHeight="1">
      <c r="A64" s="216">
        <v>10.1</v>
      </c>
      <c r="B64" s="186" t="s">
        <v>133</v>
      </c>
      <c r="C64" s="126">
        <v>181.8</v>
      </c>
      <c r="D64" s="126">
        <v>181.8</v>
      </c>
      <c r="E64" s="232">
        <f t="shared" si="0"/>
        <v>0</v>
      </c>
      <c r="F64" s="148"/>
    </row>
    <row r="65" spans="1:61" ht="16.5" customHeight="1">
      <c r="A65" s="216">
        <v>10.199999999999999</v>
      </c>
      <c r="B65" s="186" t="s">
        <v>134</v>
      </c>
      <c r="C65" s="126">
        <v>6</v>
      </c>
      <c r="D65" s="126">
        <v>6</v>
      </c>
      <c r="E65" s="232">
        <f t="shared" si="0"/>
        <v>0</v>
      </c>
      <c r="F65" s="148" t="s">
        <v>194</v>
      </c>
    </row>
    <row r="66" spans="1:61" s="153" customFormat="1" ht="18" hidden="1" customHeight="1">
      <c r="A66" s="220">
        <v>16</v>
      </c>
      <c r="B66" s="221" t="s">
        <v>169</v>
      </c>
      <c r="C66" s="208">
        <v>0</v>
      </c>
      <c r="D66" s="208"/>
      <c r="E66" s="211">
        <f>+D66-C66</f>
        <v>0</v>
      </c>
      <c r="F66" s="172"/>
      <c r="G66" s="151"/>
      <c r="H66" s="151"/>
      <c r="I66" s="151"/>
      <c r="J66" s="151"/>
      <c r="K66" s="151"/>
      <c r="L66" s="151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</row>
    <row r="67" spans="1:61" ht="18" hidden="1" customHeight="1">
      <c r="A67" s="216">
        <v>16.100000000000001</v>
      </c>
      <c r="B67" s="13" t="s">
        <v>33</v>
      </c>
      <c r="C67" s="126">
        <v>0</v>
      </c>
      <c r="D67" s="126"/>
      <c r="E67" s="232">
        <f>+D67-C67</f>
        <v>0</v>
      </c>
      <c r="F67" s="148"/>
    </row>
    <row r="68" spans="1:61" s="153" customFormat="1" ht="21" customHeight="1">
      <c r="A68" s="220">
        <v>17</v>
      </c>
      <c r="B68" s="207" t="s">
        <v>166</v>
      </c>
      <c r="C68" s="208">
        <v>50</v>
      </c>
      <c r="D68" s="208">
        <v>60</v>
      </c>
      <c r="E68" s="211">
        <f>+D68-C68</f>
        <v>10</v>
      </c>
      <c r="F68" s="144"/>
      <c r="G68" s="145"/>
      <c r="H68" s="145"/>
      <c r="I68" s="145"/>
      <c r="J68" s="145"/>
      <c r="K68" s="145"/>
      <c r="L68" s="145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</row>
    <row r="69" spans="1:61" s="163" customFormat="1" ht="33.75" customHeight="1">
      <c r="A69" s="246" t="s">
        <v>13</v>
      </c>
      <c r="B69" s="233" t="s">
        <v>34</v>
      </c>
      <c r="C69" s="222">
        <f>+C6-C24</f>
        <v>-6541.2999999999884</v>
      </c>
      <c r="D69" s="222">
        <f>+D6-D24</f>
        <v>-7849.1000000000058</v>
      </c>
      <c r="E69" s="205">
        <f>+D69-C69</f>
        <v>-1307.8000000000175</v>
      </c>
      <c r="F69" s="249">
        <f>+[5]Balance!$F$32</f>
        <v>-7392.0999999999995</v>
      </c>
      <c r="G69" s="259">
        <f>+F69-D69</f>
        <v>457.00000000000637</v>
      </c>
      <c r="H69" s="161"/>
      <c r="I69" s="161"/>
      <c r="J69" s="161"/>
      <c r="K69" s="161"/>
      <c r="L69" s="161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</row>
    <row r="70" spans="1:61" s="153" customFormat="1" ht="33" customHeight="1">
      <c r="A70" s="164"/>
      <c r="B70" s="165"/>
      <c r="E70" s="225"/>
      <c r="F70" s="144"/>
      <c r="G70" s="145"/>
      <c r="H70" s="145"/>
      <c r="I70" s="145"/>
      <c r="J70" s="145"/>
      <c r="K70" s="145"/>
      <c r="L70" s="145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</row>
    <row r="71" spans="1:61" s="149" customFormat="1" ht="16.5">
      <c r="B71" s="174" t="s">
        <v>1</v>
      </c>
      <c r="C71" s="262" t="s">
        <v>197</v>
      </c>
      <c r="D71" s="262"/>
      <c r="E71" s="226"/>
      <c r="F71" s="144"/>
      <c r="G71" s="145"/>
      <c r="H71" s="145"/>
      <c r="I71" s="145"/>
      <c r="J71" s="145"/>
      <c r="K71" s="145"/>
      <c r="L71" s="145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</row>
    <row r="72" spans="1:61" s="167" customFormat="1" ht="13.5" customHeight="1">
      <c r="A72" s="149"/>
      <c r="B72" s="149" t="s">
        <v>3</v>
      </c>
      <c r="C72" s="261" t="s">
        <v>4</v>
      </c>
      <c r="D72" s="261"/>
      <c r="E72" s="227"/>
      <c r="F72" s="144"/>
      <c r="G72" s="128"/>
      <c r="H72" s="128"/>
      <c r="I72" s="128"/>
      <c r="J72" s="128"/>
      <c r="K72" s="128"/>
      <c r="L72" s="12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</row>
    <row r="73" spans="1:61" s="167" customFormat="1" ht="5.25" customHeight="1">
      <c r="A73" s="149"/>
      <c r="B73" s="149"/>
      <c r="C73" s="166"/>
      <c r="E73" s="227"/>
      <c r="F73" s="144"/>
      <c r="G73" s="128"/>
      <c r="H73" s="128"/>
      <c r="I73" s="128"/>
      <c r="J73" s="128"/>
      <c r="K73" s="128"/>
      <c r="L73" s="12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</row>
    <row r="74" spans="1:61" s="167" customFormat="1" ht="16.5">
      <c r="B74" s="175" t="s">
        <v>5</v>
      </c>
      <c r="C74" s="262" t="s">
        <v>198</v>
      </c>
      <c r="D74" s="262"/>
      <c r="E74" s="227"/>
      <c r="F74" s="144"/>
      <c r="G74" s="128"/>
      <c r="H74" s="128"/>
      <c r="I74" s="128"/>
      <c r="J74" s="128"/>
      <c r="K74" s="128"/>
      <c r="L74" s="12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</row>
    <row r="75" spans="1:61" s="167" customFormat="1" ht="12" customHeight="1">
      <c r="C75" s="261" t="s">
        <v>4</v>
      </c>
      <c r="D75" s="261"/>
      <c r="E75" s="227"/>
      <c r="F75" s="144"/>
      <c r="G75" s="128"/>
      <c r="H75" s="128"/>
      <c r="I75" s="128"/>
      <c r="J75" s="128"/>
      <c r="K75" s="128"/>
      <c r="L75" s="12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</row>
    <row r="76" spans="1:61" s="167" customFormat="1">
      <c r="B76" s="230" t="s">
        <v>0</v>
      </c>
      <c r="E76" s="227"/>
      <c r="F76" s="144"/>
      <c r="G76" s="128"/>
      <c r="H76" s="128"/>
      <c r="I76" s="128"/>
      <c r="J76" s="128"/>
      <c r="K76" s="128"/>
      <c r="L76" s="12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</row>
    <row r="77" spans="1:61" s="129" customFormat="1">
      <c r="E77" s="228"/>
      <c r="F77" s="144"/>
      <c r="G77" s="128"/>
      <c r="H77" s="128"/>
      <c r="I77" s="128"/>
      <c r="J77" s="128"/>
      <c r="K77" s="128"/>
      <c r="L77" s="128"/>
    </row>
    <row r="78" spans="1:61" s="129" customFormat="1">
      <c r="E78" s="228"/>
      <c r="F78" s="144"/>
      <c r="G78" s="128"/>
      <c r="H78" s="128"/>
      <c r="I78" s="128"/>
      <c r="J78" s="128"/>
      <c r="K78" s="128"/>
      <c r="L78" s="128"/>
    </row>
    <row r="79" spans="1:61" s="129" customFormat="1">
      <c r="E79" s="228"/>
      <c r="F79" s="144"/>
      <c r="G79" s="128"/>
      <c r="H79" s="128"/>
      <c r="I79" s="128"/>
      <c r="J79" s="128"/>
      <c r="K79" s="128"/>
      <c r="L79" s="128"/>
    </row>
    <row r="80" spans="1:61" s="129" customFormat="1">
      <c r="E80" s="228"/>
      <c r="F80" s="144"/>
      <c r="G80" s="128"/>
      <c r="H80" s="128"/>
      <c r="I80" s="128"/>
      <c r="J80" s="128"/>
      <c r="K80" s="128"/>
      <c r="L80" s="128"/>
    </row>
    <row r="81" spans="5:12" s="129" customFormat="1">
      <c r="E81" s="228"/>
      <c r="F81" s="144"/>
      <c r="G81" s="128"/>
      <c r="H81" s="128"/>
      <c r="I81" s="128"/>
      <c r="J81" s="128"/>
      <c r="K81" s="128"/>
      <c r="L81" s="128"/>
    </row>
    <row r="82" spans="5:12" s="129" customFormat="1">
      <c r="E82" s="228"/>
      <c r="F82" s="144"/>
      <c r="G82" s="128"/>
      <c r="H82" s="128"/>
      <c r="I82" s="128"/>
      <c r="J82" s="128"/>
      <c r="K82" s="128"/>
      <c r="L82" s="128"/>
    </row>
    <row r="83" spans="5:12" s="129" customFormat="1">
      <c r="E83" s="228"/>
      <c r="F83" s="144"/>
      <c r="G83" s="128"/>
      <c r="H83" s="128"/>
      <c r="I83" s="128"/>
      <c r="J83" s="128"/>
      <c r="K83" s="128"/>
      <c r="L83" s="128"/>
    </row>
    <row r="84" spans="5:12" s="129" customFormat="1">
      <c r="E84" s="228"/>
      <c r="F84" s="144"/>
      <c r="G84" s="128"/>
      <c r="H84" s="128"/>
      <c r="I84" s="128"/>
      <c r="J84" s="128"/>
      <c r="K84" s="128"/>
      <c r="L84" s="128"/>
    </row>
    <row r="85" spans="5:12" s="129" customFormat="1">
      <c r="E85" s="228"/>
      <c r="F85" s="144"/>
      <c r="G85" s="128"/>
      <c r="H85" s="128"/>
      <c r="I85" s="128"/>
      <c r="J85" s="128"/>
      <c r="K85" s="128"/>
      <c r="L85" s="128"/>
    </row>
    <row r="86" spans="5:12" s="129" customFormat="1">
      <c r="E86" s="228"/>
      <c r="F86" s="144"/>
      <c r="G86" s="128"/>
      <c r="H86" s="128"/>
      <c r="I86" s="128"/>
      <c r="J86" s="128"/>
      <c r="K86" s="128"/>
      <c r="L86" s="128"/>
    </row>
    <row r="87" spans="5:12" s="129" customFormat="1">
      <c r="E87" s="228"/>
      <c r="F87" s="144"/>
      <c r="G87" s="128"/>
      <c r="H87" s="128"/>
      <c r="I87" s="128"/>
      <c r="J87" s="128"/>
      <c r="K87" s="128"/>
      <c r="L87" s="128"/>
    </row>
    <row r="88" spans="5:12" s="129" customFormat="1">
      <c r="E88" s="228"/>
      <c r="F88" s="144"/>
      <c r="G88" s="128"/>
      <c r="H88" s="128"/>
      <c r="I88" s="128"/>
      <c r="J88" s="128"/>
      <c r="K88" s="128"/>
      <c r="L88" s="128"/>
    </row>
    <row r="89" spans="5:12" s="129" customFormat="1">
      <c r="E89" s="228"/>
      <c r="F89" s="144"/>
      <c r="G89" s="128"/>
      <c r="H89" s="128"/>
      <c r="I89" s="128"/>
      <c r="J89" s="128"/>
      <c r="K89" s="128"/>
      <c r="L89" s="128"/>
    </row>
    <row r="90" spans="5:12" s="129" customFormat="1">
      <c r="E90" s="228"/>
      <c r="F90" s="144"/>
      <c r="G90" s="128"/>
      <c r="H90" s="128"/>
      <c r="I90" s="128"/>
      <c r="J90" s="128"/>
      <c r="K90" s="128"/>
      <c r="L90" s="128"/>
    </row>
    <row r="91" spans="5:12" s="129" customFormat="1">
      <c r="E91" s="228"/>
      <c r="F91" s="144"/>
      <c r="G91" s="128"/>
      <c r="H91" s="128"/>
      <c r="I91" s="128"/>
      <c r="J91" s="128"/>
      <c r="K91" s="128"/>
      <c r="L91" s="128"/>
    </row>
    <row r="92" spans="5:12" s="129" customFormat="1">
      <c r="E92" s="228"/>
      <c r="F92" s="144"/>
      <c r="G92" s="128"/>
      <c r="H92" s="128"/>
      <c r="I92" s="128"/>
      <c r="J92" s="128"/>
      <c r="K92" s="128"/>
      <c r="L92" s="128"/>
    </row>
    <row r="93" spans="5:12" s="129" customFormat="1">
      <c r="E93" s="228"/>
      <c r="F93" s="144"/>
      <c r="G93" s="128"/>
      <c r="H93" s="128"/>
      <c r="I93" s="128"/>
      <c r="J93" s="128"/>
      <c r="K93" s="128"/>
      <c r="L93" s="128"/>
    </row>
    <row r="94" spans="5:12" s="129" customFormat="1">
      <c r="E94" s="228"/>
      <c r="F94" s="144"/>
      <c r="G94" s="128"/>
      <c r="H94" s="128"/>
      <c r="I94" s="128"/>
      <c r="J94" s="128"/>
      <c r="K94" s="128"/>
      <c r="L94" s="128"/>
    </row>
    <row r="95" spans="5:12" s="129" customFormat="1">
      <c r="E95" s="228"/>
      <c r="F95" s="144"/>
      <c r="G95" s="128"/>
      <c r="H95" s="128"/>
      <c r="I95" s="128"/>
      <c r="J95" s="128"/>
      <c r="K95" s="128"/>
      <c r="L95" s="128"/>
    </row>
    <row r="96" spans="5:12" s="129" customFormat="1">
      <c r="E96" s="228"/>
      <c r="F96" s="144"/>
      <c r="G96" s="128"/>
      <c r="H96" s="128"/>
      <c r="I96" s="128"/>
      <c r="J96" s="128"/>
      <c r="K96" s="128"/>
      <c r="L96" s="128"/>
    </row>
    <row r="97" spans="5:12" s="129" customFormat="1">
      <c r="E97" s="228"/>
      <c r="F97" s="144"/>
      <c r="G97" s="128"/>
      <c r="H97" s="128"/>
      <c r="I97" s="128"/>
      <c r="J97" s="128"/>
      <c r="K97" s="128"/>
      <c r="L97" s="128"/>
    </row>
    <row r="98" spans="5:12" s="129" customFormat="1">
      <c r="E98" s="228"/>
      <c r="F98" s="144"/>
      <c r="G98" s="128"/>
      <c r="H98" s="128"/>
      <c r="I98" s="128"/>
      <c r="J98" s="128"/>
      <c r="K98" s="128"/>
      <c r="L98" s="128"/>
    </row>
    <row r="99" spans="5:12" s="129" customFormat="1">
      <c r="E99" s="228"/>
      <c r="F99" s="144"/>
      <c r="G99" s="128"/>
      <c r="H99" s="128"/>
      <c r="I99" s="128"/>
      <c r="J99" s="128"/>
      <c r="K99" s="128"/>
      <c r="L99" s="128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75:D75"/>
    <mergeCell ref="C71:D71"/>
    <mergeCell ref="C74:D74"/>
    <mergeCell ref="A1:E1"/>
    <mergeCell ref="A3:E3"/>
    <mergeCell ref="A2:E2"/>
    <mergeCell ref="C72:D72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C53:D53 C33:D33 C14:D14 C20:D20 C63:D63" formulaRange="1"/>
    <ignoredError sqref="C5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view="pageBreakPreview" topLeftCell="A35" zoomScaleSheetLayoutView="100" workbookViewId="0">
      <selection activeCell="A3" sqref="A3:E3"/>
    </sheetView>
  </sheetViews>
  <sheetFormatPr defaultRowHeight="13.5"/>
  <cols>
    <col min="1" max="1" width="4.85546875" style="26" customWidth="1"/>
    <col min="2" max="2" width="60.7109375" style="26" customWidth="1"/>
    <col min="3" max="3" width="17.85546875" style="26" customWidth="1"/>
    <col min="4" max="4" width="18.28515625" style="26" customWidth="1"/>
    <col min="5" max="5" width="14.5703125" style="26" customWidth="1"/>
    <col min="6" max="6" width="9.140625" style="40"/>
    <col min="7" max="12" width="9.140625" style="30"/>
    <col min="13" max="16384" width="9.140625" style="26"/>
  </cols>
  <sheetData>
    <row r="1" spans="1:19" s="9" customFormat="1" ht="18.75" customHeight="1">
      <c r="A1" s="263" t="s">
        <v>35</v>
      </c>
      <c r="B1" s="263"/>
      <c r="C1" s="263"/>
      <c r="D1" s="263"/>
      <c r="E1" s="263"/>
      <c r="F1" s="48"/>
      <c r="G1" s="42"/>
      <c r="H1" s="42"/>
      <c r="I1" s="42"/>
      <c r="J1" s="42"/>
      <c r="K1" s="42"/>
      <c r="L1" s="42"/>
      <c r="M1" s="46"/>
      <c r="N1" s="46"/>
      <c r="O1" s="46"/>
      <c r="P1" s="46"/>
      <c r="Q1" s="46"/>
      <c r="R1" s="46"/>
      <c r="S1" s="46"/>
    </row>
    <row r="2" spans="1:19" s="11" customFormat="1" ht="31.5" customHeight="1">
      <c r="A2" s="268" t="s">
        <v>199</v>
      </c>
      <c r="B2" s="268"/>
      <c r="C2" s="268"/>
      <c r="D2" s="268"/>
      <c r="E2" s="268"/>
      <c r="F2" s="39"/>
      <c r="G2" s="142"/>
      <c r="H2" s="43"/>
      <c r="I2" s="43"/>
      <c r="J2" s="43"/>
      <c r="K2" s="43"/>
      <c r="L2" s="43"/>
      <c r="M2" s="47"/>
      <c r="N2" s="47"/>
      <c r="O2" s="47"/>
      <c r="P2" s="47"/>
      <c r="Q2" s="47"/>
      <c r="R2" s="47"/>
      <c r="S2" s="47"/>
    </row>
    <row r="3" spans="1:19" s="9" customFormat="1" ht="36" customHeight="1">
      <c r="A3" s="269" t="s">
        <v>206</v>
      </c>
      <c r="B3" s="269"/>
      <c r="C3" s="269"/>
      <c r="D3" s="269"/>
      <c r="E3" s="269"/>
      <c r="F3" s="49"/>
      <c r="G3" s="44"/>
      <c r="H3" s="44"/>
      <c r="I3" s="44"/>
      <c r="J3" s="44"/>
      <c r="K3" s="44"/>
      <c r="L3" s="42"/>
      <c r="M3" s="46"/>
      <c r="N3" s="46"/>
      <c r="O3" s="46"/>
      <c r="P3" s="46"/>
      <c r="Q3" s="46"/>
      <c r="R3" s="46"/>
      <c r="S3" s="46"/>
    </row>
    <row r="4" spans="1:19" s="24" customFormat="1" ht="20.25" customHeight="1">
      <c r="A4" s="178"/>
      <c r="B4" s="178"/>
      <c r="C4" s="179"/>
      <c r="D4" s="179"/>
      <c r="E4" s="192" t="s">
        <v>17</v>
      </c>
      <c r="F4" s="38"/>
      <c r="G4" s="18"/>
      <c r="H4" s="18"/>
      <c r="I4" s="18"/>
      <c r="J4" s="18"/>
      <c r="K4" s="18"/>
      <c r="L4" s="18"/>
    </row>
    <row r="5" spans="1:19" s="30" customFormat="1" ht="67.5" customHeight="1">
      <c r="A5" s="31" t="s">
        <v>2</v>
      </c>
      <c r="B5" s="33" t="s">
        <v>11</v>
      </c>
      <c r="C5" s="21" t="s">
        <v>207</v>
      </c>
      <c r="D5" s="21" t="s">
        <v>208</v>
      </c>
      <c r="E5" s="32" t="s">
        <v>19</v>
      </c>
      <c r="F5" s="40"/>
    </row>
    <row r="6" spans="1:19" s="24" customFormat="1" ht="39" customHeight="1">
      <c r="A6" s="180" t="s">
        <v>6</v>
      </c>
      <c r="B6" s="27" t="s">
        <v>12</v>
      </c>
      <c r="C6" s="5">
        <v>3811.8</v>
      </c>
      <c r="D6" s="5">
        <v>3811.8</v>
      </c>
      <c r="E6" s="189">
        <f>+D6-C6</f>
        <v>0</v>
      </c>
      <c r="F6" s="38"/>
      <c r="G6" s="18"/>
      <c r="H6" s="18"/>
      <c r="I6" s="18"/>
      <c r="J6" s="18"/>
      <c r="K6" s="18"/>
      <c r="L6" s="18"/>
    </row>
    <row r="7" spans="1:19" s="24" customFormat="1" ht="36.75" customHeight="1">
      <c r="A7" s="180" t="s">
        <v>7</v>
      </c>
      <c r="B7" s="27" t="s">
        <v>36</v>
      </c>
      <c r="C7" s="189">
        <f>SUM(C8:C9,C13:C15,C20:C21)</f>
        <v>54377.5</v>
      </c>
      <c r="D7" s="189">
        <f t="shared" ref="D7" si="0">SUM(D8:D9,D13:D15,D20:D21)</f>
        <v>52196.600000000006</v>
      </c>
      <c r="E7" s="189">
        <f t="shared" ref="E7:E71" si="1">+D7-C7</f>
        <v>-2180.8999999999942</v>
      </c>
      <c r="F7" s="38"/>
      <c r="G7" s="18"/>
      <c r="H7" s="18"/>
      <c r="I7" s="18"/>
      <c r="J7" s="18"/>
      <c r="K7" s="18"/>
      <c r="L7" s="18"/>
    </row>
    <row r="8" spans="1:19" s="25" customFormat="1" ht="22.5" customHeight="1">
      <c r="A8" s="122">
        <v>1</v>
      </c>
      <c r="B8" s="132" t="s">
        <v>150</v>
      </c>
      <c r="C8" s="112">
        <v>51199.8</v>
      </c>
      <c r="D8" s="112">
        <v>50660.800000000003</v>
      </c>
      <c r="E8" s="190">
        <f t="shared" si="1"/>
        <v>-539</v>
      </c>
      <c r="F8" s="38"/>
      <c r="G8" s="36"/>
      <c r="H8" s="36"/>
      <c r="I8" s="36"/>
      <c r="J8" s="36"/>
      <c r="K8" s="36"/>
      <c r="L8" s="36"/>
    </row>
    <row r="9" spans="1:19" s="25" customFormat="1" ht="22.5" hidden="1" customHeight="1">
      <c r="A9" s="122">
        <v>2</v>
      </c>
      <c r="B9" s="132" t="s">
        <v>154</v>
      </c>
      <c r="C9" s="190">
        <f>SUM(C10:C12)</f>
        <v>0</v>
      </c>
      <c r="D9" s="190">
        <f>SUM(D10:D12)</f>
        <v>0</v>
      </c>
      <c r="E9" s="190">
        <f t="shared" si="1"/>
        <v>0</v>
      </c>
      <c r="F9" s="38"/>
      <c r="G9" s="36"/>
      <c r="H9" s="36"/>
      <c r="I9" s="36"/>
      <c r="J9" s="36"/>
      <c r="K9" s="36"/>
      <c r="L9" s="36"/>
    </row>
    <row r="10" spans="1:19" ht="21.75" hidden="1" customHeight="1">
      <c r="A10" s="12">
        <v>2.1</v>
      </c>
      <c r="B10" s="13" t="s">
        <v>155</v>
      </c>
      <c r="C10" s="6"/>
      <c r="D10" s="6"/>
      <c r="E10" s="245">
        <f t="shared" si="1"/>
        <v>0</v>
      </c>
      <c r="F10" s="144" t="s">
        <v>188</v>
      </c>
    </row>
    <row r="11" spans="1:19" s="129" customFormat="1" ht="21.75" hidden="1" customHeight="1">
      <c r="A11" s="125">
        <v>2.2000000000000002</v>
      </c>
      <c r="B11" s="186" t="s">
        <v>156</v>
      </c>
      <c r="C11" s="126"/>
      <c r="D11" s="126"/>
      <c r="E11" s="232">
        <f t="shared" si="1"/>
        <v>0</v>
      </c>
      <c r="F11" s="127"/>
      <c r="G11" s="128"/>
      <c r="H11" s="128"/>
      <c r="I11" s="128"/>
      <c r="J11" s="128"/>
      <c r="K11" s="128"/>
      <c r="L11" s="128"/>
    </row>
    <row r="12" spans="1:19" s="129" customFormat="1" ht="21.75" hidden="1" customHeight="1">
      <c r="A12" s="125">
        <v>2.2999999999999998</v>
      </c>
      <c r="B12" s="186" t="s">
        <v>182</v>
      </c>
      <c r="C12" s="126"/>
      <c r="D12" s="126"/>
      <c r="E12" s="232">
        <f t="shared" si="1"/>
        <v>0</v>
      </c>
      <c r="F12" s="127"/>
      <c r="G12" s="128"/>
      <c r="H12" s="128"/>
      <c r="I12" s="128"/>
      <c r="J12" s="128"/>
      <c r="K12" s="128"/>
      <c r="L12" s="128"/>
    </row>
    <row r="13" spans="1:19" s="25" customFormat="1" ht="0.75" customHeight="1">
      <c r="A13" s="122">
        <v>3</v>
      </c>
      <c r="B13" s="123" t="s">
        <v>151</v>
      </c>
      <c r="C13" s="112"/>
      <c r="D13" s="112"/>
      <c r="E13" s="190">
        <f t="shared" si="1"/>
        <v>0</v>
      </c>
      <c r="F13" s="38" t="s">
        <v>149</v>
      </c>
      <c r="G13" s="36"/>
      <c r="H13" s="36"/>
      <c r="I13" s="36"/>
      <c r="J13" s="36"/>
      <c r="K13" s="36"/>
      <c r="L13" s="36"/>
    </row>
    <row r="14" spans="1:19" s="25" customFormat="1" ht="16.5">
      <c r="A14" s="122">
        <v>2</v>
      </c>
      <c r="B14" s="124" t="s">
        <v>152</v>
      </c>
      <c r="C14" s="112">
        <v>20</v>
      </c>
      <c r="D14" s="112">
        <v>20</v>
      </c>
      <c r="E14" s="190">
        <f t="shared" si="1"/>
        <v>0</v>
      </c>
      <c r="F14" s="250" t="s">
        <v>191</v>
      </c>
      <c r="G14" s="36"/>
      <c r="H14" s="36"/>
      <c r="I14" s="36"/>
      <c r="J14" s="36"/>
      <c r="K14" s="36"/>
      <c r="L14" s="36"/>
    </row>
    <row r="15" spans="1:19" s="25" customFormat="1" ht="17.25" customHeight="1">
      <c r="A15" s="122">
        <v>3</v>
      </c>
      <c r="B15" s="132" t="s">
        <v>153</v>
      </c>
      <c r="C15" s="190">
        <f t="shared" ref="C15:D15" si="2">SUM(C16:C19)</f>
        <v>3157.7</v>
      </c>
      <c r="D15" s="190">
        <f t="shared" si="2"/>
        <v>1515.8</v>
      </c>
      <c r="E15" s="190">
        <f t="shared" si="1"/>
        <v>-1641.8999999999999</v>
      </c>
      <c r="F15" s="250" t="s">
        <v>191</v>
      </c>
      <c r="G15" s="36"/>
      <c r="H15" s="36"/>
      <c r="I15" s="36"/>
      <c r="J15" s="36"/>
      <c r="K15" s="36"/>
      <c r="L15" s="36"/>
    </row>
    <row r="16" spans="1:19" ht="18" customHeight="1">
      <c r="A16" s="12">
        <v>3.1</v>
      </c>
      <c r="B16" s="13" t="s">
        <v>128</v>
      </c>
      <c r="C16" s="6">
        <v>3050</v>
      </c>
      <c r="D16" s="6">
        <v>1405.6</v>
      </c>
      <c r="E16" s="245">
        <f t="shared" si="1"/>
        <v>-1644.4</v>
      </c>
    </row>
    <row r="17" spans="1:12" ht="18" customHeight="1">
      <c r="A17" s="12">
        <v>3.2</v>
      </c>
      <c r="B17" s="13" t="s">
        <v>129</v>
      </c>
      <c r="C17" s="6">
        <v>75</v>
      </c>
      <c r="D17" s="6">
        <v>98.2</v>
      </c>
      <c r="E17" s="245">
        <f t="shared" si="1"/>
        <v>23.200000000000003</v>
      </c>
    </row>
    <row r="18" spans="1:12" ht="16.5" customHeight="1">
      <c r="A18" s="12">
        <v>3.3</v>
      </c>
      <c r="B18" s="13" t="s">
        <v>130</v>
      </c>
      <c r="C18" s="6">
        <v>7.1</v>
      </c>
      <c r="D18" s="6">
        <v>12</v>
      </c>
      <c r="E18" s="245">
        <f t="shared" si="1"/>
        <v>4.9000000000000004</v>
      </c>
    </row>
    <row r="19" spans="1:12" ht="15" customHeight="1">
      <c r="A19" s="12">
        <v>3.4</v>
      </c>
      <c r="B19" s="13" t="s">
        <v>131</v>
      </c>
      <c r="C19" s="6">
        <v>25.6</v>
      </c>
      <c r="D19" s="6"/>
      <c r="E19" s="245">
        <f t="shared" si="1"/>
        <v>-25.6</v>
      </c>
    </row>
    <row r="20" spans="1:12" s="25" customFormat="1" ht="0.75" customHeight="1">
      <c r="A20" s="122">
        <v>6</v>
      </c>
      <c r="B20" s="124" t="s">
        <v>30</v>
      </c>
      <c r="C20" s="112"/>
      <c r="D20" s="112"/>
      <c r="E20" s="190">
        <f t="shared" si="1"/>
        <v>0</v>
      </c>
      <c r="F20" s="38" t="s">
        <v>157</v>
      </c>
      <c r="G20" s="131"/>
      <c r="H20" s="36"/>
      <c r="I20" s="36"/>
      <c r="J20" s="36"/>
      <c r="K20" s="36"/>
      <c r="L20" s="36"/>
    </row>
    <row r="21" spans="1:12" s="25" customFormat="1" ht="16.5" hidden="1" customHeight="1">
      <c r="A21" s="122">
        <v>7</v>
      </c>
      <c r="B21" s="124" t="s">
        <v>158</v>
      </c>
      <c r="C21" s="112"/>
      <c r="D21" s="112"/>
      <c r="E21" s="190">
        <f t="shared" si="1"/>
        <v>0</v>
      </c>
      <c r="F21" s="117"/>
      <c r="G21" s="131"/>
      <c r="H21" s="36"/>
      <c r="I21" s="36"/>
      <c r="J21" s="36"/>
      <c r="K21" s="36"/>
      <c r="L21" s="36"/>
    </row>
    <row r="22" spans="1:12" s="24" customFormat="1" ht="36.75" customHeight="1">
      <c r="A22" s="180" t="s">
        <v>13</v>
      </c>
      <c r="B22" s="27" t="s">
        <v>37</v>
      </c>
      <c r="C22" s="189">
        <f>C23+C69+C84</f>
        <v>54691.100000000006</v>
      </c>
      <c r="D22" s="189">
        <f>D23+D69+D84</f>
        <v>53797.000000000007</v>
      </c>
      <c r="E22" s="189">
        <f t="shared" si="1"/>
        <v>-894.09999999999854</v>
      </c>
      <c r="F22" s="38"/>
      <c r="G22" s="18"/>
      <c r="H22" s="18"/>
      <c r="I22" s="18"/>
      <c r="J22" s="18"/>
      <c r="K22" s="18"/>
      <c r="L22" s="18"/>
    </row>
    <row r="23" spans="1:12" s="24" customFormat="1" ht="30.75" customHeight="1">
      <c r="A23" s="17" t="s">
        <v>22</v>
      </c>
      <c r="B23" s="27" t="s">
        <v>186</v>
      </c>
      <c r="C23" s="189">
        <f>SUM(C24,C26,C29,C32,C36:C40,C49,C52,C58,C60:C61,C65,C68)</f>
        <v>53691.100000000006</v>
      </c>
      <c r="D23" s="189">
        <f>SUM(D24,D26,D29,D32,D36:D40,D49,D52,D58,D60:D61,D65,D68)</f>
        <v>52797.000000000007</v>
      </c>
      <c r="E23" s="189">
        <f t="shared" si="1"/>
        <v>-894.09999999999854</v>
      </c>
      <c r="F23" s="38"/>
      <c r="G23" s="18"/>
      <c r="H23" s="18"/>
      <c r="I23" s="18"/>
      <c r="J23" s="18"/>
      <c r="K23" s="18"/>
      <c r="L23" s="18"/>
    </row>
    <row r="24" spans="1:12" s="34" customFormat="1" ht="23.25" customHeight="1">
      <c r="A24" s="114">
        <v>1</v>
      </c>
      <c r="B24" s="124" t="s">
        <v>103</v>
      </c>
      <c r="C24" s="112">
        <v>48914.3</v>
      </c>
      <c r="D24" s="112">
        <v>47956.800000000003</v>
      </c>
      <c r="E24" s="190">
        <f t="shared" si="1"/>
        <v>-957.5</v>
      </c>
      <c r="F24" s="40" t="s">
        <v>192</v>
      </c>
      <c r="G24" s="29"/>
      <c r="H24" s="29"/>
      <c r="I24" s="29"/>
      <c r="J24" s="29"/>
      <c r="K24" s="29"/>
      <c r="L24" s="29"/>
    </row>
    <row r="25" spans="1:12" s="28" customFormat="1" ht="18" hidden="1" customHeight="1">
      <c r="A25" s="4">
        <v>1.1000000000000001</v>
      </c>
      <c r="B25" s="15" t="s">
        <v>29</v>
      </c>
      <c r="C25" s="6"/>
      <c r="D25" s="6"/>
      <c r="E25" s="245">
        <f t="shared" si="1"/>
        <v>0</v>
      </c>
      <c r="F25" s="40"/>
      <c r="G25" s="30"/>
      <c r="H25" s="30"/>
      <c r="I25" s="30"/>
      <c r="J25" s="30"/>
      <c r="K25" s="30"/>
      <c r="L25" s="30"/>
    </row>
    <row r="26" spans="1:12" s="28" customFormat="1" ht="22.5" customHeight="1">
      <c r="A26" s="133">
        <v>2</v>
      </c>
      <c r="B26" s="134" t="s">
        <v>84</v>
      </c>
      <c r="C26" s="191">
        <f t="shared" ref="C26:D26" si="3">SUM(C27:C28)</f>
        <v>2720</v>
      </c>
      <c r="D26" s="191">
        <f t="shared" si="3"/>
        <v>3169.3</v>
      </c>
      <c r="E26" s="191">
        <f t="shared" si="1"/>
        <v>449.30000000000018</v>
      </c>
      <c r="F26" s="40"/>
      <c r="G26" s="30"/>
      <c r="H26" s="30"/>
      <c r="I26" s="30"/>
      <c r="J26" s="30"/>
      <c r="K26" s="30"/>
      <c r="L26" s="30"/>
    </row>
    <row r="27" spans="1:12" ht="18" customHeight="1">
      <c r="A27" s="4">
        <v>2.1</v>
      </c>
      <c r="B27" s="13" t="s">
        <v>128</v>
      </c>
      <c r="C27" s="6">
        <v>2200</v>
      </c>
      <c r="D27" s="6">
        <v>2743.9</v>
      </c>
      <c r="E27" s="245">
        <f t="shared" si="1"/>
        <v>543.90000000000009</v>
      </c>
      <c r="F27" s="40" t="s">
        <v>192</v>
      </c>
    </row>
    <row r="28" spans="1:12" ht="18" customHeight="1">
      <c r="A28" s="4">
        <v>2.2000000000000002</v>
      </c>
      <c r="B28" s="15" t="s">
        <v>135</v>
      </c>
      <c r="C28" s="6">
        <v>520</v>
      </c>
      <c r="D28" s="6">
        <v>425.4</v>
      </c>
      <c r="E28" s="245">
        <f t="shared" si="1"/>
        <v>-94.600000000000023</v>
      </c>
      <c r="F28" s="40" t="s">
        <v>192</v>
      </c>
    </row>
    <row r="29" spans="1:12" s="28" customFormat="1" ht="21" customHeight="1">
      <c r="A29" s="133">
        <v>3</v>
      </c>
      <c r="B29" s="124" t="s">
        <v>85</v>
      </c>
      <c r="C29" s="191">
        <f t="shared" ref="C29:D29" si="4">SUM(C30:C31)</f>
        <v>130</v>
      </c>
      <c r="D29" s="191">
        <f t="shared" si="4"/>
        <v>119.6</v>
      </c>
      <c r="E29" s="191">
        <f t="shared" si="1"/>
        <v>-10.400000000000006</v>
      </c>
      <c r="F29" s="40"/>
      <c r="G29" s="30"/>
      <c r="H29" s="30"/>
      <c r="I29" s="30"/>
      <c r="J29" s="30"/>
      <c r="K29" s="30"/>
      <c r="L29" s="30"/>
    </row>
    <row r="30" spans="1:12" ht="18" customHeight="1">
      <c r="A30" s="4">
        <v>3.1</v>
      </c>
      <c r="B30" s="15" t="s">
        <v>136</v>
      </c>
      <c r="C30" s="6">
        <v>100</v>
      </c>
      <c r="D30" s="6">
        <v>99.6</v>
      </c>
      <c r="E30" s="245">
        <f t="shared" si="1"/>
        <v>-0.40000000000000568</v>
      </c>
      <c r="F30" s="40" t="s">
        <v>192</v>
      </c>
    </row>
    <row r="31" spans="1:12" ht="18" customHeight="1">
      <c r="A31" s="4">
        <v>3.2</v>
      </c>
      <c r="B31" s="13" t="s">
        <v>137</v>
      </c>
      <c r="C31" s="6">
        <v>30</v>
      </c>
      <c r="D31" s="6">
        <v>20</v>
      </c>
      <c r="E31" s="245">
        <f t="shared" si="1"/>
        <v>-10</v>
      </c>
    </row>
    <row r="32" spans="1:12" s="34" customFormat="1" ht="24.75" customHeight="1">
      <c r="A32" s="114">
        <v>4</v>
      </c>
      <c r="B32" s="124" t="s">
        <v>104</v>
      </c>
      <c r="C32" s="190">
        <f t="shared" ref="C32:D32" si="5">SUM(C33:C35)</f>
        <v>108</v>
      </c>
      <c r="D32" s="190">
        <f t="shared" si="5"/>
        <v>92.4</v>
      </c>
      <c r="E32" s="190">
        <f t="shared" si="1"/>
        <v>-15.599999999999994</v>
      </c>
      <c r="F32" s="40" t="s">
        <v>192</v>
      </c>
      <c r="G32" s="29"/>
      <c r="H32" s="29"/>
      <c r="I32" s="29"/>
      <c r="J32" s="29"/>
      <c r="K32" s="29"/>
      <c r="L32" s="29"/>
    </row>
    <row r="33" spans="1:12" ht="18" customHeight="1">
      <c r="A33" s="4">
        <v>4.0999999999999996</v>
      </c>
      <c r="B33" s="15" t="s">
        <v>8</v>
      </c>
      <c r="C33" s="6">
        <v>86.4</v>
      </c>
      <c r="D33" s="6">
        <v>86.4</v>
      </c>
      <c r="E33" s="245">
        <f t="shared" si="1"/>
        <v>0</v>
      </c>
    </row>
    <row r="34" spans="1:12" ht="18" customHeight="1">
      <c r="A34" s="4">
        <v>4.2</v>
      </c>
      <c r="B34" s="13" t="s">
        <v>9</v>
      </c>
      <c r="C34" s="6">
        <v>21.6</v>
      </c>
      <c r="D34" s="6">
        <v>6</v>
      </c>
      <c r="E34" s="245">
        <f t="shared" si="1"/>
        <v>-15.600000000000001</v>
      </c>
    </row>
    <row r="35" spans="1:12" ht="0.75" customHeight="1">
      <c r="A35" s="4">
        <v>4.3</v>
      </c>
      <c r="B35" s="13" t="s">
        <v>10</v>
      </c>
      <c r="C35" s="6"/>
      <c r="D35" s="6"/>
      <c r="E35" s="245">
        <f t="shared" si="1"/>
        <v>0</v>
      </c>
    </row>
    <row r="36" spans="1:12" s="34" customFormat="1" ht="24" hidden="1" customHeight="1">
      <c r="A36" s="114">
        <v>5</v>
      </c>
      <c r="B36" s="132" t="s">
        <v>105</v>
      </c>
      <c r="C36" s="112"/>
      <c r="D36" s="112"/>
      <c r="E36" s="190">
        <f t="shared" si="1"/>
        <v>0</v>
      </c>
      <c r="F36" s="38" t="s">
        <v>87</v>
      </c>
      <c r="G36" s="29"/>
      <c r="H36" s="29"/>
      <c r="I36" s="29"/>
      <c r="J36" s="29"/>
      <c r="K36" s="29"/>
      <c r="L36" s="29"/>
    </row>
    <row r="37" spans="1:12" s="34" customFormat="1" ht="24.75" hidden="1" customHeight="1">
      <c r="A37" s="114">
        <v>6</v>
      </c>
      <c r="B37" s="135" t="s">
        <v>187</v>
      </c>
      <c r="C37" s="112"/>
      <c r="D37" s="112"/>
      <c r="E37" s="190">
        <f t="shared" si="1"/>
        <v>0</v>
      </c>
      <c r="F37" s="41" t="s">
        <v>106</v>
      </c>
      <c r="G37" s="29"/>
      <c r="H37" s="29"/>
      <c r="J37" s="29"/>
      <c r="K37" s="29"/>
      <c r="L37" s="29"/>
    </row>
    <row r="38" spans="1:12" s="34" customFormat="1" ht="24" hidden="1" customHeight="1">
      <c r="A38" s="114">
        <v>7</v>
      </c>
      <c r="B38" s="135" t="s">
        <v>107</v>
      </c>
      <c r="C38" s="112"/>
      <c r="D38" s="112"/>
      <c r="E38" s="190">
        <f t="shared" si="1"/>
        <v>0</v>
      </c>
      <c r="F38" s="37"/>
      <c r="G38" s="29"/>
      <c r="H38" s="29"/>
      <c r="I38" s="29"/>
      <c r="J38" s="29"/>
      <c r="K38" s="29"/>
      <c r="L38" s="29"/>
    </row>
    <row r="39" spans="1:12" s="34" customFormat="1" ht="28.5" customHeight="1">
      <c r="A39" s="114">
        <v>5</v>
      </c>
      <c r="B39" s="135" t="s">
        <v>98</v>
      </c>
      <c r="C39" s="112">
        <v>200</v>
      </c>
      <c r="D39" s="112">
        <v>111.1</v>
      </c>
      <c r="E39" s="190">
        <f t="shared" si="1"/>
        <v>-88.9</v>
      </c>
      <c r="F39" s="181" t="s">
        <v>122</v>
      </c>
      <c r="G39" s="29"/>
      <c r="H39" s="29"/>
      <c r="I39" s="29"/>
      <c r="J39" s="29"/>
      <c r="K39" s="29"/>
      <c r="L39" s="29"/>
    </row>
    <row r="40" spans="1:12" s="34" customFormat="1" ht="33" customHeight="1">
      <c r="A40" s="114">
        <v>6</v>
      </c>
      <c r="B40" s="136" t="s">
        <v>108</v>
      </c>
      <c r="C40" s="190">
        <f t="shared" ref="C40:D40" si="6">SUM(C41:C48)</f>
        <v>111</v>
      </c>
      <c r="D40" s="190">
        <f t="shared" si="6"/>
        <v>101</v>
      </c>
      <c r="E40" s="190">
        <f t="shared" si="1"/>
        <v>-10</v>
      </c>
      <c r="F40" s="37"/>
      <c r="G40" s="29"/>
      <c r="H40" s="29"/>
      <c r="I40" s="29"/>
      <c r="J40" s="29"/>
      <c r="K40" s="29"/>
      <c r="L40" s="29"/>
    </row>
    <row r="41" spans="1:12" ht="20.25" hidden="1" customHeight="1">
      <c r="A41" s="4">
        <v>9.1</v>
      </c>
      <c r="B41" s="137" t="s">
        <v>89</v>
      </c>
      <c r="C41" s="6"/>
      <c r="D41" s="6"/>
      <c r="E41" s="245">
        <f t="shared" si="1"/>
        <v>0</v>
      </c>
      <c r="F41" s="181" t="s">
        <v>127</v>
      </c>
    </row>
    <row r="42" spans="1:12" ht="24" customHeight="1">
      <c r="A42" s="4">
        <v>6.1</v>
      </c>
      <c r="B42" s="137" t="s">
        <v>90</v>
      </c>
      <c r="C42" s="6">
        <v>95</v>
      </c>
      <c r="D42" s="6">
        <v>95</v>
      </c>
      <c r="E42" s="245">
        <f t="shared" si="1"/>
        <v>0</v>
      </c>
      <c r="F42" s="181" t="s">
        <v>96</v>
      </c>
    </row>
    <row r="43" spans="1:12" ht="19.5" hidden="1" customHeight="1">
      <c r="A43" s="4">
        <v>9.3000000000000007</v>
      </c>
      <c r="B43" s="137" t="s">
        <v>91</v>
      </c>
      <c r="C43" s="6"/>
      <c r="D43" s="6"/>
      <c r="E43" s="245">
        <f t="shared" si="1"/>
        <v>0</v>
      </c>
      <c r="F43" s="181" t="s">
        <v>126</v>
      </c>
    </row>
    <row r="44" spans="1:12" ht="20.25" customHeight="1">
      <c r="A44" s="4">
        <v>6.2</v>
      </c>
      <c r="B44" s="137" t="s">
        <v>92</v>
      </c>
      <c r="C44" s="6">
        <v>16</v>
      </c>
      <c r="D44" s="6">
        <v>6</v>
      </c>
      <c r="E44" s="245">
        <f t="shared" si="1"/>
        <v>-10</v>
      </c>
      <c r="F44" s="181" t="s">
        <v>125</v>
      </c>
    </row>
    <row r="45" spans="1:12" ht="0.75" customHeight="1">
      <c r="A45" s="4">
        <v>9.5</v>
      </c>
      <c r="B45" s="137" t="s">
        <v>93</v>
      </c>
      <c r="C45" s="6"/>
      <c r="D45" s="6"/>
      <c r="E45" s="245">
        <f t="shared" si="1"/>
        <v>0</v>
      </c>
      <c r="F45" s="181" t="s">
        <v>124</v>
      </c>
    </row>
    <row r="46" spans="1:12" ht="22.5" hidden="1" customHeight="1">
      <c r="A46" s="4">
        <v>9.6</v>
      </c>
      <c r="B46" s="137" t="s">
        <v>94</v>
      </c>
      <c r="C46" s="6"/>
      <c r="D46" s="6"/>
      <c r="E46" s="245">
        <f t="shared" si="1"/>
        <v>0</v>
      </c>
      <c r="F46" s="181" t="s">
        <v>123</v>
      </c>
    </row>
    <row r="47" spans="1:12" ht="21" hidden="1" customHeight="1">
      <c r="A47" s="4">
        <v>9.6999999999999993</v>
      </c>
      <c r="B47" s="137" t="s">
        <v>109</v>
      </c>
      <c r="C47" s="6"/>
      <c r="D47" s="6"/>
      <c r="E47" s="245">
        <f t="shared" si="1"/>
        <v>0</v>
      </c>
      <c r="F47" s="181" t="s">
        <v>97</v>
      </c>
    </row>
    <row r="48" spans="1:12" ht="22.5" hidden="1" customHeight="1">
      <c r="A48" s="4">
        <v>9.8000000000000007</v>
      </c>
      <c r="B48" s="137" t="s">
        <v>95</v>
      </c>
      <c r="C48" s="6"/>
      <c r="D48" s="6"/>
      <c r="E48" s="245">
        <f t="shared" si="1"/>
        <v>0</v>
      </c>
      <c r="F48" s="181" t="s">
        <v>159</v>
      </c>
    </row>
    <row r="49" spans="1:12" s="34" customFormat="1" ht="23.25" customHeight="1">
      <c r="A49" s="114">
        <v>7</v>
      </c>
      <c r="B49" s="135" t="s">
        <v>110</v>
      </c>
      <c r="C49" s="190">
        <f t="shared" ref="C49:D49" si="7">SUM(C50:C51)</f>
        <v>20</v>
      </c>
      <c r="D49" s="190">
        <f t="shared" si="7"/>
        <v>9.5</v>
      </c>
      <c r="E49" s="190">
        <f t="shared" si="1"/>
        <v>-10.5</v>
      </c>
      <c r="F49" s="41"/>
      <c r="G49" s="29"/>
      <c r="H49" s="29"/>
      <c r="I49" s="29"/>
      <c r="J49" s="29"/>
      <c r="K49" s="29"/>
      <c r="L49" s="29"/>
    </row>
    <row r="50" spans="1:12" ht="21" hidden="1" customHeight="1">
      <c r="A50" s="108">
        <v>10.1</v>
      </c>
      <c r="B50" s="138" t="s">
        <v>99</v>
      </c>
      <c r="C50" s="6"/>
      <c r="D50" s="6"/>
      <c r="E50" s="245">
        <f t="shared" si="1"/>
        <v>0</v>
      </c>
      <c r="F50" s="181" t="s">
        <v>101</v>
      </c>
    </row>
    <row r="51" spans="1:12" ht="24.75" customHeight="1">
      <c r="A51" s="108">
        <v>7.1</v>
      </c>
      <c r="B51" s="138" t="s">
        <v>100</v>
      </c>
      <c r="C51" s="6">
        <v>20</v>
      </c>
      <c r="D51" s="6">
        <v>9.5</v>
      </c>
      <c r="E51" s="245">
        <f t="shared" si="1"/>
        <v>-10.5</v>
      </c>
      <c r="F51" s="181" t="s">
        <v>193</v>
      </c>
    </row>
    <row r="52" spans="1:12" s="28" customFormat="1" ht="22.5" customHeight="1">
      <c r="A52" s="139">
        <v>8</v>
      </c>
      <c r="B52" s="135" t="s">
        <v>102</v>
      </c>
      <c r="C52" s="191">
        <f>SUM(C53:C57)</f>
        <v>1250</v>
      </c>
      <c r="D52" s="191">
        <f>SUM(D53:D57)</f>
        <v>989.5</v>
      </c>
      <c r="E52" s="191">
        <f t="shared" si="1"/>
        <v>-260.5</v>
      </c>
      <c r="F52" s="181"/>
      <c r="G52" s="30"/>
      <c r="H52" s="30"/>
      <c r="I52" s="30"/>
      <c r="J52" s="30"/>
      <c r="K52" s="30"/>
      <c r="L52" s="30"/>
    </row>
    <row r="53" spans="1:12" ht="24" customHeight="1">
      <c r="A53" s="108">
        <v>8.1</v>
      </c>
      <c r="B53" s="138" t="s">
        <v>114</v>
      </c>
      <c r="C53" s="6">
        <v>250</v>
      </c>
      <c r="D53" s="6">
        <v>239.7</v>
      </c>
      <c r="E53" s="245">
        <f t="shared" si="1"/>
        <v>-10.300000000000011</v>
      </c>
      <c r="F53" s="181" t="s">
        <v>120</v>
      </c>
    </row>
    <row r="54" spans="1:12" ht="21.75" customHeight="1">
      <c r="A54" s="108">
        <v>8.1999999999999993</v>
      </c>
      <c r="B54" s="138" t="s">
        <v>113</v>
      </c>
      <c r="C54" s="6">
        <v>450</v>
      </c>
      <c r="D54" s="6">
        <v>249.2</v>
      </c>
      <c r="E54" s="245">
        <f t="shared" si="1"/>
        <v>-200.8</v>
      </c>
      <c r="F54" s="38" t="s">
        <v>111</v>
      </c>
    </row>
    <row r="55" spans="1:12" ht="0.75" customHeight="1">
      <c r="A55" s="108">
        <v>8.3000000000000007</v>
      </c>
      <c r="B55" s="138" t="s">
        <v>115</v>
      </c>
      <c r="C55" s="6"/>
      <c r="D55" s="6"/>
      <c r="E55" s="245">
        <f t="shared" si="1"/>
        <v>0</v>
      </c>
      <c r="F55" s="181" t="s">
        <v>112</v>
      </c>
    </row>
    <row r="56" spans="1:12" ht="23.25" hidden="1" customHeight="1">
      <c r="A56" s="108">
        <v>11.4</v>
      </c>
      <c r="B56" s="138" t="s">
        <v>116</v>
      </c>
      <c r="C56" s="6"/>
      <c r="D56" s="6"/>
      <c r="E56" s="245">
        <f t="shared" si="1"/>
        <v>0</v>
      </c>
      <c r="F56" s="182"/>
    </row>
    <row r="57" spans="1:12" ht="21.75" customHeight="1">
      <c r="A57" s="108">
        <v>8.3000000000000007</v>
      </c>
      <c r="B57" s="137" t="s">
        <v>117</v>
      </c>
      <c r="C57" s="6">
        <v>550</v>
      </c>
      <c r="D57" s="6">
        <v>500.6</v>
      </c>
      <c r="E57" s="245">
        <f>+D57-C57</f>
        <v>-49.399999999999977</v>
      </c>
      <c r="F57" s="181" t="s">
        <v>121</v>
      </c>
    </row>
    <row r="58" spans="1:12" s="34" customFormat="1" ht="21.75" hidden="1" customHeight="1">
      <c r="A58" s="114">
        <v>12</v>
      </c>
      <c r="B58" s="135" t="s">
        <v>183</v>
      </c>
      <c r="C58" s="112">
        <f>SUM(C59)</f>
        <v>0</v>
      </c>
      <c r="D58" s="112">
        <f>SUM(D59)</f>
        <v>0</v>
      </c>
      <c r="E58" s="190">
        <f>+D58-C58</f>
        <v>0</v>
      </c>
      <c r="F58" s="183"/>
      <c r="G58" s="29"/>
      <c r="H58" s="29"/>
      <c r="I58" s="29"/>
      <c r="J58" s="29"/>
      <c r="K58" s="29"/>
      <c r="L58" s="29"/>
    </row>
    <row r="59" spans="1:12" s="116" customFormat="1" ht="18.75" hidden="1" customHeight="1">
      <c r="A59" s="108">
        <v>12.1</v>
      </c>
      <c r="B59" s="244" t="s">
        <v>184</v>
      </c>
      <c r="C59" s="112"/>
      <c r="D59" s="112"/>
      <c r="E59" s="190">
        <f>+D59-C59</f>
        <v>0</v>
      </c>
      <c r="F59" s="121"/>
      <c r="G59" s="22"/>
      <c r="H59" s="19"/>
      <c r="I59" s="29"/>
      <c r="J59" s="29"/>
      <c r="K59" s="29"/>
      <c r="L59" s="29"/>
    </row>
    <row r="60" spans="1:12" s="116" customFormat="1" ht="0.75" customHeight="1">
      <c r="A60" s="114">
        <v>13</v>
      </c>
      <c r="B60" s="115"/>
      <c r="C60" s="112"/>
      <c r="D60" s="112"/>
      <c r="E60" s="112">
        <f>+D60-C60</f>
        <v>0</v>
      </c>
      <c r="F60" s="121" t="s">
        <v>148</v>
      </c>
      <c r="G60" s="22"/>
      <c r="H60" s="19"/>
      <c r="I60" s="29"/>
      <c r="J60" s="29"/>
      <c r="K60" s="29"/>
      <c r="L60" s="29"/>
    </row>
    <row r="61" spans="1:12" s="34" customFormat="1" ht="24" hidden="1" customHeight="1">
      <c r="A61" s="114">
        <v>14</v>
      </c>
      <c r="B61" s="140" t="s">
        <v>163</v>
      </c>
      <c r="C61" s="190">
        <f>SUM(C62:C64)</f>
        <v>0</v>
      </c>
      <c r="D61" s="190">
        <f t="shared" ref="D61" si="8">SUM(D62:D64)</f>
        <v>0</v>
      </c>
      <c r="E61" s="190">
        <f t="shared" si="1"/>
        <v>0</v>
      </c>
      <c r="F61" s="41"/>
      <c r="G61" s="29"/>
      <c r="H61" s="29"/>
      <c r="I61" s="29"/>
      <c r="J61" s="29"/>
      <c r="K61" s="29"/>
      <c r="L61" s="29"/>
    </row>
    <row r="62" spans="1:12" ht="23.25" hidden="1" customHeight="1">
      <c r="A62" s="6">
        <v>14.1</v>
      </c>
      <c r="B62" s="141" t="s">
        <v>164</v>
      </c>
      <c r="C62" s="6"/>
      <c r="D62" s="6"/>
      <c r="E62" s="245">
        <f t="shared" si="1"/>
        <v>0</v>
      </c>
    </row>
    <row r="63" spans="1:12" ht="23.25" hidden="1" customHeight="1">
      <c r="A63" s="6">
        <v>14.2</v>
      </c>
      <c r="B63" s="141" t="s">
        <v>165</v>
      </c>
      <c r="C63" s="6"/>
      <c r="D63" s="6"/>
      <c r="E63" s="245">
        <f t="shared" si="1"/>
        <v>0</v>
      </c>
    </row>
    <row r="64" spans="1:12" ht="19.5" hidden="1" customHeight="1">
      <c r="A64" s="6">
        <v>14.3</v>
      </c>
      <c r="B64" s="141" t="s">
        <v>132</v>
      </c>
      <c r="C64" s="6"/>
      <c r="D64" s="6"/>
      <c r="E64" s="245">
        <f t="shared" si="1"/>
        <v>0</v>
      </c>
      <c r="F64" s="181" t="s">
        <v>146</v>
      </c>
    </row>
    <row r="65" spans="1:12" s="34" customFormat="1" ht="17.25" customHeight="1">
      <c r="A65" s="111">
        <v>9</v>
      </c>
      <c r="B65" s="124" t="s">
        <v>162</v>
      </c>
      <c r="C65" s="190">
        <f t="shared" ref="C65:D65" si="9">SUM(C66:C67)</f>
        <v>187.8</v>
      </c>
      <c r="D65" s="190">
        <f t="shared" si="9"/>
        <v>187.8</v>
      </c>
      <c r="E65" s="190">
        <f t="shared" si="1"/>
        <v>0</v>
      </c>
      <c r="F65" s="181"/>
      <c r="G65" s="29"/>
      <c r="H65" s="29"/>
      <c r="I65" s="29"/>
      <c r="J65" s="29"/>
      <c r="K65" s="29"/>
      <c r="L65" s="29"/>
    </row>
    <row r="66" spans="1:12" ht="18" customHeight="1">
      <c r="A66" s="108">
        <v>9.1</v>
      </c>
      <c r="B66" s="13" t="s">
        <v>133</v>
      </c>
      <c r="C66" s="6">
        <v>181.8</v>
      </c>
      <c r="D66" s="6">
        <v>181.8</v>
      </c>
      <c r="E66" s="245">
        <f t="shared" si="1"/>
        <v>0</v>
      </c>
      <c r="F66" s="181"/>
    </row>
    <row r="67" spans="1:12" ht="17.25" customHeight="1">
      <c r="A67" s="108">
        <v>9.1999999999999993</v>
      </c>
      <c r="B67" s="13" t="s">
        <v>134</v>
      </c>
      <c r="C67" s="6">
        <v>6</v>
      </c>
      <c r="D67" s="6">
        <v>6</v>
      </c>
      <c r="E67" s="245">
        <f t="shared" si="1"/>
        <v>0</v>
      </c>
      <c r="F67" s="148" t="s">
        <v>194</v>
      </c>
    </row>
    <row r="68" spans="1:12" s="34" customFormat="1" ht="26.25" customHeight="1">
      <c r="A68" s="111">
        <v>10</v>
      </c>
      <c r="B68" s="124" t="s">
        <v>161</v>
      </c>
      <c r="C68" s="112">
        <v>50</v>
      </c>
      <c r="D68" s="112">
        <v>60</v>
      </c>
      <c r="E68" s="190">
        <f t="shared" si="1"/>
        <v>10</v>
      </c>
      <c r="F68" s="41"/>
      <c r="G68" s="29"/>
      <c r="H68" s="29"/>
      <c r="I68" s="29"/>
      <c r="J68" s="29"/>
      <c r="K68" s="29"/>
      <c r="L68" s="29"/>
    </row>
    <row r="69" spans="1:12" s="25" customFormat="1" ht="25.5" hidden="1" customHeight="1">
      <c r="A69" s="17" t="s">
        <v>23</v>
      </c>
      <c r="B69" s="27" t="s">
        <v>185</v>
      </c>
      <c r="C69" s="189">
        <f>C70+C80+C83</f>
        <v>0</v>
      </c>
      <c r="D69" s="189">
        <f>D70+D80+D83</f>
        <v>0</v>
      </c>
      <c r="E69" s="189">
        <f t="shared" si="1"/>
        <v>0</v>
      </c>
      <c r="F69" s="38"/>
      <c r="G69" s="18"/>
      <c r="H69" s="18"/>
      <c r="I69" s="18"/>
      <c r="J69" s="18"/>
      <c r="K69" s="18"/>
      <c r="L69" s="18"/>
    </row>
    <row r="70" spans="1:12" s="34" customFormat="1" ht="16.5" hidden="1" customHeight="1">
      <c r="A70" s="111">
        <v>1</v>
      </c>
      <c r="B70" s="113" t="s">
        <v>42</v>
      </c>
      <c r="C70" s="190">
        <f>SUM(C71,C78:C79)</f>
        <v>0</v>
      </c>
      <c r="D70" s="190">
        <f>SUM(D71,D78:D79)</f>
        <v>0</v>
      </c>
      <c r="E70" s="190">
        <f t="shared" si="1"/>
        <v>0</v>
      </c>
      <c r="F70" s="41"/>
      <c r="G70" s="29"/>
      <c r="H70" s="29"/>
      <c r="I70" s="29"/>
      <c r="J70" s="29"/>
      <c r="K70" s="29"/>
      <c r="L70" s="29"/>
    </row>
    <row r="71" spans="1:12" s="34" customFormat="1" ht="17.25" hidden="1" customHeight="1">
      <c r="A71" s="111" t="s">
        <v>139</v>
      </c>
      <c r="B71" s="113" t="s">
        <v>145</v>
      </c>
      <c r="C71" s="112">
        <f>SUM(C72:C77)</f>
        <v>0</v>
      </c>
      <c r="D71" s="112">
        <f>SUM(D72:D77)</f>
        <v>0</v>
      </c>
      <c r="E71" s="190">
        <f t="shared" si="1"/>
        <v>0</v>
      </c>
      <c r="F71" s="41"/>
      <c r="G71" s="29"/>
      <c r="H71" s="29"/>
      <c r="I71" s="29"/>
      <c r="J71" s="29"/>
      <c r="K71" s="29"/>
      <c r="L71" s="29"/>
    </row>
    <row r="72" spans="1:12" s="28" customFormat="1" ht="0.75" hidden="1" customHeight="1">
      <c r="A72" s="7">
        <v>1.1000000000000001</v>
      </c>
      <c r="B72" s="110" t="s">
        <v>21</v>
      </c>
      <c r="C72" s="6"/>
      <c r="D72" s="6"/>
      <c r="E72" s="245">
        <f t="shared" ref="E72:E87" si="10">+D72-C72</f>
        <v>0</v>
      </c>
      <c r="F72" s="40"/>
      <c r="G72" s="30"/>
      <c r="H72" s="30"/>
      <c r="I72" s="30"/>
      <c r="J72" s="30"/>
      <c r="K72" s="30"/>
      <c r="L72" s="30"/>
    </row>
    <row r="73" spans="1:12" s="28" customFormat="1" ht="17.25" hidden="1" customHeight="1">
      <c r="A73" s="7">
        <v>1.2</v>
      </c>
      <c r="B73" s="110" t="s">
        <v>38</v>
      </c>
      <c r="C73" s="6"/>
      <c r="D73" s="6"/>
      <c r="E73" s="245">
        <f t="shared" si="10"/>
        <v>0</v>
      </c>
      <c r="F73" s="40"/>
      <c r="G73" s="30"/>
      <c r="H73" s="30"/>
      <c r="I73" s="30"/>
      <c r="J73" s="30"/>
      <c r="K73" s="30"/>
      <c r="L73" s="30"/>
    </row>
    <row r="74" spans="1:12" s="28" customFormat="1" ht="17.25" hidden="1" customHeight="1">
      <c r="A74" s="7">
        <v>1.3</v>
      </c>
      <c r="B74" s="110" t="s">
        <v>39</v>
      </c>
      <c r="C74" s="6"/>
      <c r="D74" s="6"/>
      <c r="E74" s="245">
        <f t="shared" si="10"/>
        <v>0</v>
      </c>
      <c r="F74" s="40"/>
      <c r="G74" s="30"/>
      <c r="H74" s="30"/>
      <c r="I74" s="30"/>
      <c r="J74" s="30"/>
      <c r="K74" s="30"/>
      <c r="L74" s="30"/>
    </row>
    <row r="75" spans="1:12" s="28" customFormat="1" ht="18" hidden="1" customHeight="1">
      <c r="A75" s="7">
        <v>1.4</v>
      </c>
      <c r="B75" s="110" t="s">
        <v>40</v>
      </c>
      <c r="C75" s="6"/>
      <c r="D75" s="6"/>
      <c r="E75" s="245">
        <f t="shared" si="10"/>
        <v>0</v>
      </c>
      <c r="F75" s="40"/>
      <c r="G75" s="30"/>
      <c r="H75" s="30"/>
      <c r="I75" s="30"/>
      <c r="J75" s="30"/>
      <c r="K75" s="30"/>
      <c r="L75" s="30"/>
    </row>
    <row r="76" spans="1:12" s="28" customFormat="1" ht="17.25" hidden="1" customHeight="1">
      <c r="A76" s="7">
        <v>1.5</v>
      </c>
      <c r="B76" s="110" t="s">
        <v>26</v>
      </c>
      <c r="C76" s="6"/>
      <c r="D76" s="6"/>
      <c r="E76" s="245">
        <f t="shared" si="10"/>
        <v>0</v>
      </c>
      <c r="F76" s="40"/>
      <c r="G76" s="30"/>
      <c r="H76" s="30"/>
      <c r="I76" s="30"/>
      <c r="J76" s="30"/>
      <c r="K76" s="30"/>
      <c r="L76" s="30"/>
    </row>
    <row r="77" spans="1:12" s="28" customFormat="1" ht="17.25" hidden="1" customHeight="1">
      <c r="A77" s="7">
        <v>1.6</v>
      </c>
      <c r="B77" s="110" t="s">
        <v>27</v>
      </c>
      <c r="C77" s="6"/>
      <c r="D77" s="6"/>
      <c r="E77" s="245">
        <f t="shared" si="10"/>
        <v>0</v>
      </c>
      <c r="F77" s="40"/>
      <c r="G77" s="30"/>
      <c r="H77" s="30"/>
      <c r="I77" s="30"/>
      <c r="J77" s="30"/>
      <c r="K77" s="30"/>
      <c r="L77" s="30"/>
    </row>
    <row r="78" spans="1:12" s="34" customFormat="1" ht="18" hidden="1" customHeight="1">
      <c r="A78" s="111" t="s">
        <v>140</v>
      </c>
      <c r="B78" s="113" t="s">
        <v>138</v>
      </c>
      <c r="C78" s="112"/>
      <c r="D78" s="112"/>
      <c r="E78" s="190">
        <f>+D78-C78</f>
        <v>0</v>
      </c>
      <c r="F78" s="109" t="s">
        <v>143</v>
      </c>
      <c r="G78" s="29"/>
      <c r="H78" s="29"/>
      <c r="I78" s="29"/>
      <c r="J78" s="29"/>
      <c r="K78" s="29"/>
      <c r="L78" s="29"/>
    </row>
    <row r="79" spans="1:12" s="34" customFormat="1" ht="18" hidden="1" customHeight="1">
      <c r="A79" s="111" t="s">
        <v>141</v>
      </c>
      <c r="B79" s="113" t="s">
        <v>142</v>
      </c>
      <c r="C79" s="112"/>
      <c r="D79" s="112"/>
      <c r="E79" s="190">
        <f t="shared" si="10"/>
        <v>0</v>
      </c>
      <c r="F79" s="181" t="s">
        <v>189</v>
      </c>
      <c r="G79" s="29"/>
      <c r="H79" s="29"/>
      <c r="I79" s="29"/>
      <c r="J79" s="29"/>
      <c r="K79" s="29"/>
      <c r="L79" s="29"/>
    </row>
    <row r="80" spans="1:12" s="34" customFormat="1" ht="24.75" hidden="1" customHeight="1">
      <c r="A80" s="111">
        <v>2</v>
      </c>
      <c r="B80" s="113" t="s">
        <v>43</v>
      </c>
      <c r="C80" s="190">
        <f>SUM(C81:C82)</f>
        <v>0</v>
      </c>
      <c r="D80" s="190">
        <f>SUM(D81:D82)</f>
        <v>0</v>
      </c>
      <c r="E80" s="190">
        <f t="shared" si="10"/>
        <v>0</v>
      </c>
      <c r="F80" s="41"/>
      <c r="H80" s="29"/>
      <c r="I80" s="29"/>
      <c r="J80" s="29"/>
      <c r="K80" s="29"/>
      <c r="L80" s="29"/>
    </row>
    <row r="81" spans="1:12" s="28" customFormat="1" ht="21.75" hidden="1" customHeight="1">
      <c r="A81" s="7">
        <v>2.1</v>
      </c>
      <c r="B81" s="110" t="s">
        <v>25</v>
      </c>
      <c r="C81" s="6"/>
      <c r="D81" s="6"/>
      <c r="E81" s="245">
        <f t="shared" si="10"/>
        <v>0</v>
      </c>
      <c r="F81" s="29"/>
      <c r="G81" s="30"/>
      <c r="H81" s="30"/>
      <c r="I81" s="30"/>
      <c r="J81" s="30"/>
      <c r="K81" s="30"/>
      <c r="L81" s="30"/>
    </row>
    <row r="82" spans="1:12" s="28" customFormat="1" ht="24" hidden="1" customHeight="1">
      <c r="A82" s="7">
        <v>2.2000000000000002</v>
      </c>
      <c r="B82" s="187" t="s">
        <v>24</v>
      </c>
      <c r="C82" s="6"/>
      <c r="D82" s="6"/>
      <c r="E82" s="245">
        <f t="shared" si="10"/>
        <v>0</v>
      </c>
      <c r="F82" s="40"/>
      <c r="G82" s="30"/>
      <c r="H82" s="30"/>
      <c r="I82" s="30"/>
      <c r="J82" s="30"/>
      <c r="K82" s="30"/>
      <c r="L82" s="30"/>
    </row>
    <row r="83" spans="1:12" s="23" customFormat="1" ht="22.5" hidden="1" customHeight="1">
      <c r="A83" s="111">
        <v>3</v>
      </c>
      <c r="B83" s="113" t="s">
        <v>144</v>
      </c>
      <c r="C83" s="112"/>
      <c r="D83" s="112"/>
      <c r="E83" s="190">
        <f t="shared" si="10"/>
        <v>0</v>
      </c>
      <c r="F83" s="50"/>
      <c r="G83" s="45"/>
      <c r="H83" s="45"/>
      <c r="I83" s="45"/>
      <c r="J83" s="45"/>
      <c r="K83" s="45"/>
      <c r="L83" s="45"/>
    </row>
    <row r="84" spans="1:12" s="25" customFormat="1" ht="39.75" customHeight="1">
      <c r="A84" s="17" t="s">
        <v>23</v>
      </c>
      <c r="B84" s="27" t="s">
        <v>147</v>
      </c>
      <c r="C84" s="189">
        <f>SUM(C85:C86)</f>
        <v>1000</v>
      </c>
      <c r="D84" s="189">
        <f>SUM(D85:D86)</f>
        <v>1000</v>
      </c>
      <c r="E84" s="189">
        <f t="shared" si="10"/>
        <v>0</v>
      </c>
      <c r="F84" s="38"/>
      <c r="G84" s="18" t="s">
        <v>172</v>
      </c>
      <c r="H84" s="18"/>
      <c r="I84" s="18"/>
      <c r="J84" s="18"/>
      <c r="K84" s="18"/>
      <c r="L84" s="18"/>
    </row>
    <row r="85" spans="1:12" s="28" customFormat="1" ht="17.25" customHeight="1">
      <c r="A85" s="7">
        <v>1</v>
      </c>
      <c r="B85" s="120" t="s">
        <v>201</v>
      </c>
      <c r="C85" s="6">
        <v>1000</v>
      </c>
      <c r="D85" s="6">
        <v>1000</v>
      </c>
      <c r="E85" s="245">
        <f t="shared" si="10"/>
        <v>0</v>
      </c>
      <c r="F85" s="121"/>
      <c r="G85" s="30"/>
      <c r="H85" s="30"/>
      <c r="I85" s="30"/>
      <c r="J85" s="30"/>
      <c r="K85" s="30"/>
      <c r="L85" s="30"/>
    </row>
    <row r="86" spans="1:12" s="28" customFormat="1" ht="0.75" customHeight="1">
      <c r="A86" s="7">
        <v>2</v>
      </c>
      <c r="B86" s="120"/>
      <c r="C86" s="6"/>
      <c r="D86" s="6"/>
      <c r="E86" s="245">
        <f t="shared" si="10"/>
        <v>0</v>
      </c>
      <c r="F86" s="121" t="s">
        <v>181</v>
      </c>
      <c r="G86" s="30"/>
      <c r="H86" s="30"/>
      <c r="I86" s="30"/>
      <c r="J86" s="30"/>
      <c r="K86" s="30"/>
      <c r="L86" s="30"/>
    </row>
    <row r="87" spans="1:12" s="35" customFormat="1" ht="39" customHeight="1">
      <c r="A87" s="180" t="s">
        <v>15</v>
      </c>
      <c r="B87" s="27" t="s">
        <v>16</v>
      </c>
      <c r="C87" s="188">
        <f>C6+C7-C22</f>
        <v>3498.1999999999971</v>
      </c>
      <c r="D87" s="188">
        <f>D6+D7-D22</f>
        <v>2211.4000000000015</v>
      </c>
      <c r="E87" s="188">
        <f t="shared" si="10"/>
        <v>-1286.7999999999956</v>
      </c>
      <c r="F87" s="118"/>
      <c r="G87" s="119"/>
      <c r="H87" s="119"/>
      <c r="I87" s="119"/>
      <c r="J87" s="119"/>
      <c r="K87" s="119"/>
      <c r="L87" s="119"/>
    </row>
    <row r="88" spans="1:12" s="25" customFormat="1" ht="25.5" customHeight="1">
      <c r="A88" s="184"/>
      <c r="B88" s="184"/>
      <c r="F88" s="38"/>
      <c r="G88" s="18"/>
      <c r="H88" s="18"/>
      <c r="I88" s="18"/>
      <c r="J88" s="18"/>
      <c r="K88" s="18"/>
      <c r="L88" s="18"/>
    </row>
    <row r="89" spans="1:12" s="3" customFormat="1" ht="16.5">
      <c r="B89" s="174" t="s">
        <v>1</v>
      </c>
      <c r="C89" s="266" t="s">
        <v>197</v>
      </c>
      <c r="D89" s="266"/>
      <c r="F89" s="38"/>
      <c r="G89" s="18"/>
      <c r="H89" s="18"/>
      <c r="I89" s="18"/>
      <c r="J89" s="18"/>
      <c r="K89" s="18"/>
      <c r="L89" s="18"/>
    </row>
    <row r="90" spans="1:12" s="2" customFormat="1" ht="13.5" customHeight="1">
      <c r="A90" s="3"/>
      <c r="B90" s="3" t="s">
        <v>3</v>
      </c>
      <c r="C90" s="267" t="s">
        <v>4</v>
      </c>
      <c r="D90" s="267"/>
      <c r="F90" s="40"/>
      <c r="G90" s="30"/>
      <c r="H90" s="30"/>
      <c r="I90" s="30"/>
      <c r="J90" s="30"/>
      <c r="K90" s="30"/>
      <c r="L90" s="30"/>
    </row>
    <row r="91" spans="1:12" s="2" customFormat="1" ht="5.25" customHeight="1">
      <c r="A91" s="3"/>
      <c r="B91" s="3"/>
      <c r="C91" s="185"/>
      <c r="D91" s="185"/>
      <c r="F91" s="40"/>
      <c r="G91" s="30"/>
      <c r="H91" s="30"/>
      <c r="I91" s="30"/>
      <c r="J91" s="30"/>
      <c r="K91" s="30"/>
      <c r="L91" s="30"/>
    </row>
    <row r="92" spans="1:12" s="2" customFormat="1" ht="16.5">
      <c r="B92" s="193" t="s">
        <v>5</v>
      </c>
      <c r="C92" s="266" t="s">
        <v>198</v>
      </c>
      <c r="D92" s="266"/>
      <c r="F92" s="40"/>
      <c r="G92" s="30"/>
      <c r="H92" s="30"/>
      <c r="I92" s="30"/>
      <c r="J92" s="30"/>
      <c r="K92" s="30"/>
      <c r="L92" s="30"/>
    </row>
    <row r="93" spans="1:12" s="2" customFormat="1" ht="12" customHeight="1">
      <c r="C93" s="267" t="s">
        <v>4</v>
      </c>
      <c r="D93" s="267"/>
      <c r="F93" s="40"/>
      <c r="G93" s="30"/>
      <c r="H93" s="30"/>
      <c r="I93" s="30"/>
      <c r="J93" s="30"/>
      <c r="K93" s="30"/>
      <c r="L93" s="30"/>
    </row>
    <row r="94" spans="1:12" s="2" customFormat="1">
      <c r="B94" s="194" t="s">
        <v>0</v>
      </c>
      <c r="F94" s="40"/>
      <c r="G94" s="30"/>
      <c r="H94" s="30"/>
      <c r="I94" s="30"/>
      <c r="J94" s="30"/>
      <c r="K94" s="30"/>
      <c r="L94" s="30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C89:D89"/>
    <mergeCell ref="C90:D90"/>
    <mergeCell ref="C92:D92"/>
    <mergeCell ref="C93:D93"/>
    <mergeCell ref="A1:E1"/>
    <mergeCell ref="A2:E2"/>
    <mergeCell ref="A3:E3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E6:E15 D58 E17:E18 E62:E64 C84:E84 E80 C69:E70 E65 C40:E40 E32 E16 C26:E26 E22 E23 D87:E87 E72:E79 E71 D61:E61 E20:E21 E19 E24:E25 C29:E29 E27:E28 E30:E31 E33:E39 C49:E49 E41:E48 C52:E52 E50:E51 E53:E56 E66:E67 E68 E81:E82 E83 E85:E86" unlockedFormula="1"/>
    <ignoredError sqref="C80:D80 C65:D65 C32:D32" formulaRange="1" unlockedFormula="1"/>
    <ignoredError sqref="C7:D7 C15:D15 C9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view="pageBreakPreview" topLeftCell="A47" workbookViewId="0">
      <selection activeCell="D56" sqref="D56"/>
    </sheetView>
  </sheetViews>
  <sheetFormatPr defaultRowHeight="13.5"/>
  <cols>
    <col min="1" max="1" width="5.42578125" style="51" customWidth="1"/>
    <col min="2" max="2" width="37" style="1" customWidth="1"/>
    <col min="3" max="3" width="29.7109375" style="1" customWidth="1"/>
    <col min="4" max="4" width="13.7109375" style="1" customWidth="1"/>
    <col min="5" max="5" width="18" style="1" customWidth="1"/>
    <col min="6" max="6" width="17.7109375" style="8" customWidth="1"/>
    <col min="7" max="22" width="9.140625" style="8"/>
    <col min="23" max="16384" width="9.140625" style="1"/>
  </cols>
  <sheetData>
    <row r="1" spans="1:22" s="55" customFormat="1" ht="22.5" customHeight="1">
      <c r="A1" s="277" t="s">
        <v>28</v>
      </c>
      <c r="B1" s="277"/>
      <c r="C1" s="277"/>
      <c r="D1" s="277"/>
      <c r="E1" s="277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56" customFormat="1" ht="33" customHeight="1">
      <c r="A2" s="279" t="s">
        <v>199</v>
      </c>
      <c r="B2" s="280"/>
      <c r="C2" s="280"/>
      <c r="D2" s="280"/>
      <c r="E2" s="28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s="56" customFormat="1" ht="24" customHeight="1">
      <c r="A3" s="278" t="s">
        <v>48</v>
      </c>
      <c r="B3" s="278"/>
      <c r="C3" s="278"/>
      <c r="D3" s="278"/>
      <c r="E3" s="27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s="60" customFormat="1" ht="16.5" customHeight="1">
      <c r="A4" s="281" t="s">
        <v>221</v>
      </c>
      <c r="B4" s="281"/>
      <c r="C4" s="281"/>
      <c r="D4" s="281"/>
      <c r="E4" s="281"/>
      <c r="F4" s="57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3.5" customHeight="1">
      <c r="A5" s="61"/>
      <c r="B5" s="62"/>
      <c r="C5" s="62"/>
      <c r="D5" s="63"/>
      <c r="E5" s="63" t="s">
        <v>49</v>
      </c>
    </row>
    <row r="6" spans="1:22" s="68" customFormat="1" ht="56.25" customHeight="1">
      <c r="A6" s="64" t="s">
        <v>2</v>
      </c>
      <c r="B6" s="65" t="s">
        <v>173</v>
      </c>
      <c r="C6" s="64" t="s">
        <v>50</v>
      </c>
      <c r="D6" s="64" t="s">
        <v>51</v>
      </c>
      <c r="E6" s="66" t="s">
        <v>52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2" s="52" customFormat="1" ht="21.75" customHeight="1">
      <c r="A7" s="274" t="s">
        <v>53</v>
      </c>
      <c r="B7" s="275"/>
      <c r="C7" s="275"/>
      <c r="D7" s="275"/>
      <c r="E7" s="27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73" customFormat="1" ht="21.75" customHeight="1">
      <c r="A8" s="69">
        <v>1</v>
      </c>
      <c r="B8" s="70" t="s">
        <v>54</v>
      </c>
      <c r="C8" s="69"/>
      <c r="D8" s="71">
        <f>SUM(D9:D28)</f>
        <v>38.5</v>
      </c>
      <c r="E8" s="72" t="s">
        <v>224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7" hidden="1" customHeight="1">
      <c r="A9" s="74">
        <v>1.1000000000000001</v>
      </c>
      <c r="B9" s="75" t="s">
        <v>57</v>
      </c>
      <c r="C9" s="74" t="s">
        <v>58</v>
      </c>
      <c r="D9" s="14"/>
      <c r="E9" s="14"/>
    </row>
    <row r="10" spans="1:22" ht="27" customHeight="1">
      <c r="A10" s="74">
        <v>1.1000000000000001</v>
      </c>
      <c r="B10" s="75" t="s">
        <v>55</v>
      </c>
      <c r="C10" s="74" t="s">
        <v>56</v>
      </c>
      <c r="D10" s="14">
        <v>0.8</v>
      </c>
      <c r="E10" s="72" t="s">
        <v>224</v>
      </c>
    </row>
    <row r="11" spans="1:22" ht="27" hidden="1" customHeight="1">
      <c r="A11" s="74">
        <v>1.3</v>
      </c>
      <c r="B11" s="75" t="s">
        <v>59</v>
      </c>
      <c r="C11" s="74" t="s">
        <v>60</v>
      </c>
      <c r="D11" s="14"/>
      <c r="E11" s="72" t="s">
        <v>224</v>
      </c>
    </row>
    <row r="12" spans="1:22" ht="27" customHeight="1">
      <c r="A12" s="74">
        <v>1.2</v>
      </c>
      <c r="B12" s="75" t="s">
        <v>61</v>
      </c>
      <c r="C12" s="74" t="s">
        <v>62</v>
      </c>
      <c r="D12" s="14">
        <v>5.7</v>
      </c>
      <c r="E12" s="14"/>
    </row>
    <row r="13" spans="1:22" ht="1.5" hidden="1" customHeight="1">
      <c r="A13" s="74">
        <v>1.5</v>
      </c>
      <c r="B13" s="76" t="s">
        <v>63</v>
      </c>
      <c r="C13" s="74" t="s">
        <v>64</v>
      </c>
      <c r="D13" s="14"/>
      <c r="E13" s="72" t="s">
        <v>224</v>
      </c>
    </row>
    <row r="14" spans="1:22" ht="18" hidden="1" customHeight="1">
      <c r="A14" s="74">
        <v>1.6</v>
      </c>
      <c r="B14" s="76"/>
      <c r="C14" s="77"/>
      <c r="D14" s="14"/>
      <c r="E14" s="72" t="s">
        <v>224</v>
      </c>
    </row>
    <row r="15" spans="1:22" ht="18" hidden="1" customHeight="1">
      <c r="A15" s="74">
        <v>1.7</v>
      </c>
      <c r="B15" s="76"/>
      <c r="C15" s="77"/>
      <c r="D15" s="14"/>
      <c r="E15" s="14"/>
    </row>
    <row r="16" spans="1:22" ht="18" hidden="1" customHeight="1">
      <c r="A16" s="74">
        <v>1.8</v>
      </c>
      <c r="B16" s="76"/>
      <c r="C16" s="77"/>
      <c r="D16" s="14"/>
      <c r="E16" s="72" t="s">
        <v>224</v>
      </c>
    </row>
    <row r="17" spans="1:22" ht="18" hidden="1" customHeight="1">
      <c r="A17" s="74">
        <v>1.9</v>
      </c>
      <c r="B17" s="76"/>
      <c r="C17" s="77"/>
      <c r="D17" s="14"/>
      <c r="E17" s="72" t="s">
        <v>224</v>
      </c>
    </row>
    <row r="18" spans="1:22" ht="18" hidden="1" customHeight="1">
      <c r="A18" s="78">
        <v>2</v>
      </c>
      <c r="B18" s="76"/>
      <c r="C18" s="77"/>
      <c r="D18" s="14"/>
      <c r="E18" s="14"/>
    </row>
    <row r="19" spans="1:22" ht="18" hidden="1" customHeight="1">
      <c r="A19" s="74">
        <v>2.1</v>
      </c>
      <c r="B19" s="76"/>
      <c r="C19" s="77"/>
      <c r="D19" s="14"/>
      <c r="E19" s="72" t="s">
        <v>224</v>
      </c>
    </row>
    <row r="20" spans="1:22" ht="18" hidden="1" customHeight="1">
      <c r="A20" s="74">
        <v>2.2000000000000002</v>
      </c>
      <c r="B20" s="76"/>
      <c r="C20" s="77"/>
      <c r="D20" s="14"/>
      <c r="E20" s="72" t="s">
        <v>224</v>
      </c>
    </row>
    <row r="21" spans="1:22" ht="18" hidden="1" customHeight="1">
      <c r="A21" s="74">
        <v>2.2999999999999998</v>
      </c>
      <c r="B21" s="76"/>
      <c r="C21" s="77"/>
      <c r="D21" s="14"/>
      <c r="E21" s="14"/>
    </row>
    <row r="22" spans="1:22" ht="34.5" customHeight="1">
      <c r="A22" s="74">
        <v>1.3</v>
      </c>
      <c r="B22" s="76" t="s">
        <v>209</v>
      </c>
      <c r="C22" s="74" t="s">
        <v>14</v>
      </c>
      <c r="D22" s="14">
        <v>32</v>
      </c>
      <c r="E22" s="72" t="s">
        <v>224</v>
      </c>
    </row>
    <row r="23" spans="1:22" ht="34.5" hidden="1" customHeight="1">
      <c r="A23" s="74">
        <v>2.5</v>
      </c>
      <c r="B23" s="76" t="s">
        <v>66</v>
      </c>
      <c r="C23" s="74" t="s">
        <v>18</v>
      </c>
      <c r="D23" s="14"/>
      <c r="E23" s="72" t="s">
        <v>224</v>
      </c>
    </row>
    <row r="24" spans="1:22" ht="29.25" hidden="1" customHeight="1">
      <c r="A24" s="74">
        <v>2.6</v>
      </c>
      <c r="B24" s="76" t="s">
        <v>66</v>
      </c>
      <c r="C24" s="74" t="s">
        <v>67</v>
      </c>
      <c r="D24" s="14"/>
      <c r="E24" s="14"/>
    </row>
    <row r="25" spans="1:22" ht="34.5" hidden="1" customHeight="1">
      <c r="A25" s="74">
        <v>2.7</v>
      </c>
      <c r="B25" s="76" t="s">
        <v>66</v>
      </c>
      <c r="C25" s="74" t="s">
        <v>68</v>
      </c>
      <c r="D25" s="14"/>
      <c r="E25" s="72" t="s">
        <v>224</v>
      </c>
    </row>
    <row r="26" spans="1:22" ht="27" hidden="1" customHeight="1">
      <c r="A26" s="74">
        <v>2.8</v>
      </c>
      <c r="B26" s="75" t="s">
        <v>69</v>
      </c>
      <c r="C26" s="74" t="s">
        <v>70</v>
      </c>
      <c r="D26" s="14"/>
      <c r="E26" s="72" t="s">
        <v>224</v>
      </c>
    </row>
    <row r="27" spans="1:22" ht="32.25" hidden="1" customHeight="1">
      <c r="A27" s="74">
        <v>2.9</v>
      </c>
      <c r="B27" s="76" t="s">
        <v>63</v>
      </c>
      <c r="C27" s="74" t="s">
        <v>71</v>
      </c>
      <c r="D27" s="14"/>
      <c r="E27" s="14"/>
    </row>
    <row r="28" spans="1:22" ht="34.5" hidden="1" customHeight="1">
      <c r="A28" s="251">
        <v>2.1</v>
      </c>
      <c r="B28" s="76"/>
      <c r="C28" s="77" t="s">
        <v>65</v>
      </c>
      <c r="D28" s="14"/>
      <c r="E28" s="72" t="s">
        <v>224</v>
      </c>
    </row>
    <row r="29" spans="1:22" s="80" customFormat="1" ht="41.25" customHeight="1">
      <c r="A29" s="69">
        <v>2</v>
      </c>
      <c r="B29" s="79" t="s">
        <v>72</v>
      </c>
      <c r="C29" s="69"/>
      <c r="D29" s="71">
        <f>SUM(D30:D32)</f>
        <v>25.6</v>
      </c>
      <c r="E29" s="72" t="s">
        <v>224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0.75" hidden="1" customHeight="1">
      <c r="A30" s="74">
        <v>2.1</v>
      </c>
      <c r="B30" s="76"/>
      <c r="C30" s="74" t="s">
        <v>73</v>
      </c>
      <c r="D30" s="14"/>
      <c r="E30" s="14"/>
    </row>
    <row r="31" spans="1:22" ht="27.75" hidden="1" customHeight="1">
      <c r="A31" s="74">
        <v>2.2000000000000002</v>
      </c>
      <c r="B31" s="76" t="s">
        <v>210</v>
      </c>
      <c r="C31" s="74" t="s">
        <v>74</v>
      </c>
      <c r="D31" s="14"/>
      <c r="E31" s="14"/>
    </row>
    <row r="32" spans="1:22" ht="26.25" customHeight="1">
      <c r="A32" s="74">
        <v>2.1</v>
      </c>
      <c r="B32" s="76" t="s">
        <v>211</v>
      </c>
      <c r="C32" s="74" t="s">
        <v>75</v>
      </c>
      <c r="D32" s="14">
        <v>25.6</v>
      </c>
      <c r="E32" s="72" t="s">
        <v>224</v>
      </c>
    </row>
    <row r="33" spans="1:22" s="53" customFormat="1" ht="21.75" customHeight="1">
      <c r="A33" s="20"/>
      <c r="B33" s="81" t="s">
        <v>47</v>
      </c>
      <c r="C33" s="82"/>
      <c r="D33" s="257">
        <f>D8+D29</f>
        <v>64.099999999999994</v>
      </c>
      <c r="E33" s="83"/>
      <c r="F33" s="256">
        <f>+[5]Balance!$D$20+[5]Balance!$D$21</f>
        <v>1148.5999999999999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</row>
    <row r="34" spans="1:22" s="56" customFormat="1" ht="33.75" customHeight="1">
      <c r="A34" s="274" t="s">
        <v>76</v>
      </c>
      <c r="B34" s="275"/>
      <c r="C34" s="275"/>
      <c r="D34" s="275"/>
      <c r="E34" s="27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1" hidden="1" customHeight="1">
      <c r="A35" s="74">
        <v>1.1000000000000001</v>
      </c>
      <c r="B35" s="75" t="s">
        <v>57</v>
      </c>
      <c r="C35" s="74" t="s">
        <v>58</v>
      </c>
      <c r="D35" s="14"/>
      <c r="E35" s="14"/>
    </row>
    <row r="36" spans="1:22" ht="21" hidden="1" customHeight="1">
      <c r="A36" s="74">
        <v>1.2</v>
      </c>
      <c r="B36" s="75" t="s">
        <v>55</v>
      </c>
      <c r="C36" s="74" t="s">
        <v>56</v>
      </c>
      <c r="D36" s="14"/>
      <c r="E36" s="14"/>
    </row>
    <row r="37" spans="1:22" ht="19.5" customHeight="1">
      <c r="A37" s="74">
        <v>1.1000000000000001</v>
      </c>
      <c r="B37" s="75" t="s">
        <v>59</v>
      </c>
      <c r="C37" s="74" t="s">
        <v>60</v>
      </c>
      <c r="D37" s="14">
        <v>6.6</v>
      </c>
      <c r="E37" s="72" t="s">
        <v>224</v>
      </c>
    </row>
    <row r="38" spans="1:22" ht="21" hidden="1" customHeight="1">
      <c r="A38" s="74">
        <v>1.4</v>
      </c>
      <c r="B38" s="75" t="s">
        <v>61</v>
      </c>
      <c r="C38" s="74" t="s">
        <v>62</v>
      </c>
      <c r="D38" s="14"/>
      <c r="E38" s="14"/>
    </row>
    <row r="39" spans="1:22" ht="26.25" customHeight="1">
      <c r="A39" s="74">
        <v>1.5</v>
      </c>
      <c r="B39" s="76" t="s">
        <v>227</v>
      </c>
      <c r="C39" s="74" t="s">
        <v>228</v>
      </c>
      <c r="D39" s="14">
        <v>48</v>
      </c>
      <c r="E39" s="72" t="s">
        <v>224</v>
      </c>
    </row>
    <row r="40" spans="1:22" ht="26.25" customHeight="1">
      <c r="A40" s="74">
        <v>1.2</v>
      </c>
      <c r="B40" s="76" t="s">
        <v>214</v>
      </c>
      <c r="C40" s="77" t="s">
        <v>215</v>
      </c>
      <c r="D40" s="14">
        <v>10</v>
      </c>
      <c r="E40" s="72" t="s">
        <v>224</v>
      </c>
    </row>
    <row r="41" spans="1:22" ht="26.25" customHeight="1">
      <c r="A41" s="74">
        <v>1.3</v>
      </c>
      <c r="B41" s="76" t="s">
        <v>216</v>
      </c>
      <c r="C41" s="77" t="s">
        <v>217</v>
      </c>
      <c r="D41" s="14">
        <v>0.1</v>
      </c>
      <c r="E41" s="72" t="s">
        <v>224</v>
      </c>
    </row>
    <row r="42" spans="1:22" ht="25.5" customHeight="1">
      <c r="A42" s="74">
        <v>1.4</v>
      </c>
      <c r="B42" s="76" t="s">
        <v>223</v>
      </c>
      <c r="C42" s="77" t="s">
        <v>222</v>
      </c>
      <c r="D42" s="14">
        <v>6</v>
      </c>
      <c r="E42" s="72" t="s">
        <v>224</v>
      </c>
    </row>
    <row r="43" spans="1:22" ht="26.25" customHeight="1">
      <c r="A43" s="74">
        <v>1.5</v>
      </c>
      <c r="B43" s="76" t="s">
        <v>225</v>
      </c>
      <c r="C43" s="77" t="s">
        <v>226</v>
      </c>
      <c r="D43" s="14">
        <v>30.8</v>
      </c>
      <c r="E43" s="72" t="s">
        <v>224</v>
      </c>
    </row>
    <row r="44" spans="1:22" ht="26.25" customHeight="1">
      <c r="A44" s="78">
        <v>1.6</v>
      </c>
      <c r="B44" s="76" t="s">
        <v>218</v>
      </c>
      <c r="C44" s="77" t="s">
        <v>219</v>
      </c>
      <c r="D44" s="14">
        <v>0.5</v>
      </c>
      <c r="E44" s="72" t="s">
        <v>224</v>
      </c>
    </row>
    <row r="45" spans="1:22" ht="21" hidden="1" customHeight="1">
      <c r="A45" s="74">
        <v>2.1</v>
      </c>
      <c r="B45" s="76" t="s">
        <v>66</v>
      </c>
      <c r="C45" s="74" t="s">
        <v>14</v>
      </c>
      <c r="D45" s="14"/>
      <c r="E45" s="72" t="s">
        <v>224</v>
      </c>
    </row>
    <row r="46" spans="1:22" ht="21" hidden="1" customHeight="1">
      <c r="A46" s="78">
        <v>2.2000000000000002</v>
      </c>
      <c r="B46" s="76" t="s">
        <v>66</v>
      </c>
      <c r="C46" s="74" t="s">
        <v>18</v>
      </c>
      <c r="D46" s="14"/>
      <c r="E46" s="14"/>
    </row>
    <row r="47" spans="1:22" ht="21" customHeight="1">
      <c r="A47" s="74">
        <v>1.7</v>
      </c>
      <c r="B47" s="76" t="s">
        <v>209</v>
      </c>
      <c r="C47" s="74" t="s">
        <v>67</v>
      </c>
      <c r="D47" s="14">
        <v>1235.8</v>
      </c>
      <c r="E47" s="72" t="s">
        <v>224</v>
      </c>
    </row>
    <row r="48" spans="1:22" ht="24" customHeight="1">
      <c r="A48" s="78">
        <v>1.8</v>
      </c>
      <c r="B48" s="76" t="s">
        <v>209</v>
      </c>
      <c r="C48" s="74" t="s">
        <v>68</v>
      </c>
      <c r="D48" s="14">
        <v>174</v>
      </c>
      <c r="E48" s="72" t="s">
        <v>224</v>
      </c>
    </row>
    <row r="49" spans="1:22" ht="23.25" customHeight="1">
      <c r="A49" s="74">
        <v>1.9</v>
      </c>
      <c r="B49" s="75" t="s">
        <v>69</v>
      </c>
      <c r="C49" s="74" t="s">
        <v>70</v>
      </c>
      <c r="D49" s="14">
        <v>3028.7</v>
      </c>
      <c r="E49" s="72" t="s">
        <v>224</v>
      </c>
    </row>
    <row r="50" spans="1:22" ht="24" hidden="1" customHeight="1">
      <c r="A50" s="78">
        <v>2.6</v>
      </c>
      <c r="B50" s="76" t="s">
        <v>63</v>
      </c>
      <c r="C50" s="74" t="s">
        <v>71</v>
      </c>
      <c r="D50" s="14"/>
      <c r="E50" s="14"/>
    </row>
    <row r="51" spans="1:22" ht="26.25" customHeight="1">
      <c r="A51" s="251">
        <v>1.1000000000000001</v>
      </c>
      <c r="B51" s="84" t="s">
        <v>212</v>
      </c>
      <c r="C51" s="77" t="s">
        <v>65</v>
      </c>
      <c r="D51" s="14">
        <v>48</v>
      </c>
      <c r="E51" s="14"/>
    </row>
    <row r="52" spans="1:22" s="62" customFormat="1" ht="33" customHeight="1">
      <c r="A52" s="74"/>
      <c r="B52" s="70" t="s">
        <v>77</v>
      </c>
      <c r="C52" s="13"/>
      <c r="D52" s="71">
        <f>SUM(D53:D55)</f>
        <v>1574.2</v>
      </c>
      <c r="E52" s="14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1:22" ht="28.5" customHeight="1">
      <c r="A53" s="78">
        <v>1.1000000000000001</v>
      </c>
      <c r="B53" s="84" t="s">
        <v>212</v>
      </c>
      <c r="C53" s="74" t="s">
        <v>150</v>
      </c>
      <c r="D53" s="14">
        <v>1574.2</v>
      </c>
      <c r="E53" s="74" t="s">
        <v>213</v>
      </c>
    </row>
    <row r="54" spans="1:22" ht="24.75" hidden="1" customHeight="1">
      <c r="A54" s="74">
        <v>1.24</v>
      </c>
      <c r="B54" s="76" t="s">
        <v>63</v>
      </c>
      <c r="C54" s="74" t="s">
        <v>74</v>
      </c>
      <c r="D54" s="14"/>
      <c r="E54" s="14"/>
    </row>
    <row r="55" spans="1:22" ht="24.75" hidden="1" customHeight="1">
      <c r="A55" s="74">
        <v>1.25</v>
      </c>
      <c r="B55" s="76" t="s">
        <v>63</v>
      </c>
      <c r="C55" s="74" t="s">
        <v>75</v>
      </c>
      <c r="D55" s="14"/>
      <c r="E55" s="14"/>
    </row>
    <row r="56" spans="1:22" s="55" customFormat="1" ht="29.25" customHeight="1">
      <c r="A56" s="85"/>
      <c r="B56" s="81" t="s">
        <v>47</v>
      </c>
      <c r="C56" s="86"/>
      <c r="D56" s="258">
        <f>SUM(D35:D52)</f>
        <v>6162.7</v>
      </c>
      <c r="E56" s="88"/>
      <c r="F56" s="256">
        <f>+[5]Balance!$D$48</f>
        <v>6641.1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1:22" ht="27.75" customHeight="1">
      <c r="A57" s="61"/>
      <c r="B57" s="62"/>
      <c r="C57" s="62"/>
    </row>
    <row r="58" spans="1:22" ht="39" customHeight="1">
      <c r="A58" s="61"/>
      <c r="B58" s="62"/>
      <c r="C58" s="89" t="s">
        <v>78</v>
      </c>
    </row>
    <row r="59" spans="1:22" ht="59.25" customHeight="1">
      <c r="A59" s="90">
        <v>1</v>
      </c>
      <c r="B59" s="91" t="s">
        <v>174</v>
      </c>
      <c r="C59" s="87">
        <v>2211.3000000000002</v>
      </c>
      <c r="D59" s="270" t="s">
        <v>175</v>
      </c>
      <c r="E59" s="271"/>
    </row>
    <row r="60" spans="1:22" ht="27.75" customHeight="1">
      <c r="A60" s="61"/>
      <c r="B60" s="62"/>
      <c r="C60" s="62"/>
    </row>
    <row r="61" spans="1:22" ht="19.5" customHeight="1">
      <c r="A61" s="61"/>
      <c r="B61" s="62"/>
      <c r="C61" s="62"/>
    </row>
    <row r="62" spans="1:22" s="73" customFormat="1" ht="25.5" customHeight="1">
      <c r="A62" s="92"/>
      <c r="B62" s="54" t="s">
        <v>1</v>
      </c>
      <c r="C62" s="93"/>
      <c r="D62" s="272" t="s">
        <v>197</v>
      </c>
      <c r="E62" s="27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73" customFormat="1" ht="12.75" customHeight="1">
      <c r="A63" s="92"/>
      <c r="B63" s="80"/>
      <c r="C63" s="94"/>
      <c r="D63" s="273" t="s">
        <v>44</v>
      </c>
      <c r="E63" s="273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73" customFormat="1" ht="8.25" customHeight="1">
      <c r="A64" s="92"/>
      <c r="B64" s="80"/>
      <c r="C64" s="94"/>
      <c r="D64" s="95"/>
      <c r="E64" s="9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73" customFormat="1" ht="22.5" customHeight="1">
      <c r="A65" s="92"/>
      <c r="B65" s="54" t="s">
        <v>5</v>
      </c>
      <c r="C65" s="93"/>
      <c r="D65" s="272" t="s">
        <v>198</v>
      </c>
      <c r="E65" s="27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73" customFormat="1" ht="13.5" customHeight="1">
      <c r="A66" s="92"/>
      <c r="B66" s="97"/>
      <c r="C66" s="92" t="s">
        <v>0</v>
      </c>
      <c r="D66" s="273" t="s">
        <v>44</v>
      </c>
      <c r="E66" s="273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>
      <c r="D67" s="98"/>
      <c r="E67" s="98"/>
    </row>
    <row r="68" spans="1:22" ht="27" customHeight="1"/>
    <row r="72" spans="1:22" ht="33" customHeight="1"/>
    <row r="74" spans="1:22" s="99" customFormat="1" ht="36" customHeight="1"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ht="24" customHeight="1"/>
    <row r="76" spans="1:22" ht="0.75" hidden="1" customHeight="1"/>
    <row r="77" spans="1:22" s="73" customFormat="1" ht="28.5" customHeight="1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81" spans="1:5" s="8" customFormat="1">
      <c r="A81" s="51"/>
      <c r="B81" s="1"/>
      <c r="C81" s="1"/>
      <c r="D81" s="1"/>
      <c r="E81" s="98"/>
    </row>
    <row r="82" spans="1:5" s="8" customFormat="1" ht="24" customHeight="1">
      <c r="A82" s="51"/>
      <c r="B82" s="1"/>
      <c r="C82" s="1"/>
      <c r="D82" s="1"/>
      <c r="E82" s="98"/>
    </row>
    <row r="83" spans="1:5" s="8" customFormat="1">
      <c r="A83" s="51"/>
      <c r="B83" s="1"/>
      <c r="C83" s="1"/>
      <c r="D83" s="1"/>
      <c r="E83" s="98"/>
    </row>
    <row r="84" spans="1:5" s="8" customFormat="1" ht="24.75" customHeight="1">
      <c r="A84" s="51"/>
      <c r="B84" s="1"/>
      <c r="C84" s="1"/>
      <c r="D84" s="1"/>
      <c r="E84" s="1"/>
    </row>
  </sheetData>
  <mergeCells count="11">
    <mergeCell ref="A34:E34"/>
    <mergeCell ref="A1:E1"/>
    <mergeCell ref="A3:E3"/>
    <mergeCell ref="A2:E2"/>
    <mergeCell ref="A4:E4"/>
    <mergeCell ref="A7:E7"/>
    <mergeCell ref="D59:E59"/>
    <mergeCell ref="D62:E62"/>
    <mergeCell ref="D63:E63"/>
    <mergeCell ref="D65:E65"/>
    <mergeCell ref="D66:E66"/>
  </mergeCells>
  <pageMargins left="0.15" right="0.15" top="0.17" bottom="0.16" header="0.14000000000000001" footer="0.14000000000000001"/>
  <pageSetup paperSize="9" scale="96" orientation="portrait" r:id="rId1"/>
  <headerFooter alignWithMargins="0"/>
  <rowBreaks count="1" manualBreakCount="1">
    <brk id="3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topLeftCell="B13" workbookViewId="0">
      <selection activeCell="J24" sqref="J24"/>
    </sheetView>
  </sheetViews>
  <sheetFormatPr defaultRowHeight="13.5"/>
  <cols>
    <col min="1" max="1" width="2.42578125" style="101" hidden="1" customWidth="1"/>
    <col min="2" max="2" width="5.140625" style="101" customWidth="1"/>
    <col min="3" max="3" width="25.85546875" style="101" customWidth="1"/>
    <col min="4" max="4" width="15.85546875" style="101" customWidth="1"/>
    <col min="5" max="5" width="23.7109375" style="101" customWidth="1"/>
    <col min="6" max="6" width="15" style="101" customWidth="1"/>
    <col min="7" max="7" width="11.140625" style="101" customWidth="1"/>
    <col min="8" max="8" width="17" style="101" customWidth="1"/>
    <col min="9" max="9" width="15.42578125" style="101" customWidth="1"/>
    <col min="10" max="11" width="15.140625" style="101" customWidth="1"/>
    <col min="12" max="12" width="14.140625" style="101" customWidth="1"/>
    <col min="13" max="256" width="9.140625" style="101"/>
    <col min="257" max="257" width="0" style="101" hidden="1" customWidth="1"/>
    <col min="258" max="258" width="5.140625" style="101" customWidth="1"/>
    <col min="259" max="259" width="25.85546875" style="101" customWidth="1"/>
    <col min="260" max="260" width="15.85546875" style="101" customWidth="1"/>
    <col min="261" max="261" width="14.5703125" style="101" customWidth="1"/>
    <col min="262" max="262" width="15" style="101" customWidth="1"/>
    <col min="263" max="263" width="11.140625" style="101" customWidth="1"/>
    <col min="264" max="264" width="17" style="101" customWidth="1"/>
    <col min="265" max="265" width="15.42578125" style="101" customWidth="1"/>
    <col min="266" max="267" width="15.140625" style="101" customWidth="1"/>
    <col min="268" max="512" width="9.140625" style="101"/>
    <col min="513" max="513" width="0" style="101" hidden="1" customWidth="1"/>
    <col min="514" max="514" width="5.140625" style="101" customWidth="1"/>
    <col min="515" max="515" width="25.85546875" style="101" customWidth="1"/>
    <col min="516" max="516" width="15.85546875" style="101" customWidth="1"/>
    <col min="517" max="517" width="14.5703125" style="101" customWidth="1"/>
    <col min="518" max="518" width="15" style="101" customWidth="1"/>
    <col min="519" max="519" width="11.140625" style="101" customWidth="1"/>
    <col min="520" max="520" width="17" style="101" customWidth="1"/>
    <col min="521" max="521" width="15.42578125" style="101" customWidth="1"/>
    <col min="522" max="523" width="15.140625" style="101" customWidth="1"/>
    <col min="524" max="768" width="9.140625" style="101"/>
    <col min="769" max="769" width="0" style="101" hidden="1" customWidth="1"/>
    <col min="770" max="770" width="5.140625" style="101" customWidth="1"/>
    <col min="771" max="771" width="25.85546875" style="101" customWidth="1"/>
    <col min="772" max="772" width="15.85546875" style="101" customWidth="1"/>
    <col min="773" max="773" width="14.5703125" style="101" customWidth="1"/>
    <col min="774" max="774" width="15" style="101" customWidth="1"/>
    <col min="775" max="775" width="11.140625" style="101" customWidth="1"/>
    <col min="776" max="776" width="17" style="101" customWidth="1"/>
    <col min="777" max="777" width="15.42578125" style="101" customWidth="1"/>
    <col min="778" max="779" width="15.140625" style="101" customWidth="1"/>
    <col min="780" max="1024" width="9.140625" style="101"/>
    <col min="1025" max="1025" width="0" style="101" hidden="1" customWidth="1"/>
    <col min="1026" max="1026" width="5.140625" style="101" customWidth="1"/>
    <col min="1027" max="1027" width="25.85546875" style="101" customWidth="1"/>
    <col min="1028" max="1028" width="15.85546875" style="101" customWidth="1"/>
    <col min="1029" max="1029" width="14.5703125" style="101" customWidth="1"/>
    <col min="1030" max="1030" width="15" style="101" customWidth="1"/>
    <col min="1031" max="1031" width="11.140625" style="101" customWidth="1"/>
    <col min="1032" max="1032" width="17" style="101" customWidth="1"/>
    <col min="1033" max="1033" width="15.42578125" style="101" customWidth="1"/>
    <col min="1034" max="1035" width="15.140625" style="101" customWidth="1"/>
    <col min="1036" max="1280" width="9.140625" style="101"/>
    <col min="1281" max="1281" width="0" style="101" hidden="1" customWidth="1"/>
    <col min="1282" max="1282" width="5.140625" style="101" customWidth="1"/>
    <col min="1283" max="1283" width="25.85546875" style="101" customWidth="1"/>
    <col min="1284" max="1284" width="15.85546875" style="101" customWidth="1"/>
    <col min="1285" max="1285" width="14.5703125" style="101" customWidth="1"/>
    <col min="1286" max="1286" width="15" style="101" customWidth="1"/>
    <col min="1287" max="1287" width="11.140625" style="101" customWidth="1"/>
    <col min="1288" max="1288" width="17" style="101" customWidth="1"/>
    <col min="1289" max="1289" width="15.42578125" style="101" customWidth="1"/>
    <col min="1290" max="1291" width="15.140625" style="101" customWidth="1"/>
    <col min="1292" max="1536" width="9.140625" style="101"/>
    <col min="1537" max="1537" width="0" style="101" hidden="1" customWidth="1"/>
    <col min="1538" max="1538" width="5.140625" style="101" customWidth="1"/>
    <col min="1539" max="1539" width="25.85546875" style="101" customWidth="1"/>
    <col min="1540" max="1540" width="15.85546875" style="101" customWidth="1"/>
    <col min="1541" max="1541" width="14.5703125" style="101" customWidth="1"/>
    <col min="1542" max="1542" width="15" style="101" customWidth="1"/>
    <col min="1543" max="1543" width="11.140625" style="101" customWidth="1"/>
    <col min="1544" max="1544" width="17" style="101" customWidth="1"/>
    <col min="1545" max="1545" width="15.42578125" style="101" customWidth="1"/>
    <col min="1546" max="1547" width="15.140625" style="101" customWidth="1"/>
    <col min="1548" max="1792" width="9.140625" style="101"/>
    <col min="1793" max="1793" width="0" style="101" hidden="1" customWidth="1"/>
    <col min="1794" max="1794" width="5.140625" style="101" customWidth="1"/>
    <col min="1795" max="1795" width="25.85546875" style="101" customWidth="1"/>
    <col min="1796" max="1796" width="15.85546875" style="101" customWidth="1"/>
    <col min="1797" max="1797" width="14.5703125" style="101" customWidth="1"/>
    <col min="1798" max="1798" width="15" style="101" customWidth="1"/>
    <col min="1799" max="1799" width="11.140625" style="101" customWidth="1"/>
    <col min="1800" max="1800" width="17" style="101" customWidth="1"/>
    <col min="1801" max="1801" width="15.42578125" style="101" customWidth="1"/>
    <col min="1802" max="1803" width="15.140625" style="101" customWidth="1"/>
    <col min="1804" max="2048" width="9.140625" style="101"/>
    <col min="2049" max="2049" width="0" style="101" hidden="1" customWidth="1"/>
    <col min="2050" max="2050" width="5.140625" style="101" customWidth="1"/>
    <col min="2051" max="2051" width="25.85546875" style="101" customWidth="1"/>
    <col min="2052" max="2052" width="15.85546875" style="101" customWidth="1"/>
    <col min="2053" max="2053" width="14.5703125" style="101" customWidth="1"/>
    <col min="2054" max="2054" width="15" style="101" customWidth="1"/>
    <col min="2055" max="2055" width="11.140625" style="101" customWidth="1"/>
    <col min="2056" max="2056" width="17" style="101" customWidth="1"/>
    <col min="2057" max="2057" width="15.42578125" style="101" customWidth="1"/>
    <col min="2058" max="2059" width="15.140625" style="101" customWidth="1"/>
    <col min="2060" max="2304" width="9.140625" style="101"/>
    <col min="2305" max="2305" width="0" style="101" hidden="1" customWidth="1"/>
    <col min="2306" max="2306" width="5.140625" style="101" customWidth="1"/>
    <col min="2307" max="2307" width="25.85546875" style="101" customWidth="1"/>
    <col min="2308" max="2308" width="15.85546875" style="101" customWidth="1"/>
    <col min="2309" max="2309" width="14.5703125" style="101" customWidth="1"/>
    <col min="2310" max="2310" width="15" style="101" customWidth="1"/>
    <col min="2311" max="2311" width="11.140625" style="101" customWidth="1"/>
    <col min="2312" max="2312" width="17" style="101" customWidth="1"/>
    <col min="2313" max="2313" width="15.42578125" style="101" customWidth="1"/>
    <col min="2314" max="2315" width="15.140625" style="101" customWidth="1"/>
    <col min="2316" max="2560" width="9.140625" style="101"/>
    <col min="2561" max="2561" width="0" style="101" hidden="1" customWidth="1"/>
    <col min="2562" max="2562" width="5.140625" style="101" customWidth="1"/>
    <col min="2563" max="2563" width="25.85546875" style="101" customWidth="1"/>
    <col min="2564" max="2564" width="15.85546875" style="101" customWidth="1"/>
    <col min="2565" max="2565" width="14.5703125" style="101" customWidth="1"/>
    <col min="2566" max="2566" width="15" style="101" customWidth="1"/>
    <col min="2567" max="2567" width="11.140625" style="101" customWidth="1"/>
    <col min="2568" max="2568" width="17" style="101" customWidth="1"/>
    <col min="2569" max="2569" width="15.42578125" style="101" customWidth="1"/>
    <col min="2570" max="2571" width="15.140625" style="101" customWidth="1"/>
    <col min="2572" max="2816" width="9.140625" style="101"/>
    <col min="2817" max="2817" width="0" style="101" hidden="1" customWidth="1"/>
    <col min="2818" max="2818" width="5.140625" style="101" customWidth="1"/>
    <col min="2819" max="2819" width="25.85546875" style="101" customWidth="1"/>
    <col min="2820" max="2820" width="15.85546875" style="101" customWidth="1"/>
    <col min="2821" max="2821" width="14.5703125" style="101" customWidth="1"/>
    <col min="2822" max="2822" width="15" style="101" customWidth="1"/>
    <col min="2823" max="2823" width="11.140625" style="101" customWidth="1"/>
    <col min="2824" max="2824" width="17" style="101" customWidth="1"/>
    <col min="2825" max="2825" width="15.42578125" style="101" customWidth="1"/>
    <col min="2826" max="2827" width="15.140625" style="101" customWidth="1"/>
    <col min="2828" max="3072" width="9.140625" style="101"/>
    <col min="3073" max="3073" width="0" style="101" hidden="1" customWidth="1"/>
    <col min="3074" max="3074" width="5.140625" style="101" customWidth="1"/>
    <col min="3075" max="3075" width="25.85546875" style="101" customWidth="1"/>
    <col min="3076" max="3076" width="15.85546875" style="101" customWidth="1"/>
    <col min="3077" max="3077" width="14.5703125" style="101" customWidth="1"/>
    <col min="3078" max="3078" width="15" style="101" customWidth="1"/>
    <col min="3079" max="3079" width="11.140625" style="101" customWidth="1"/>
    <col min="3080" max="3080" width="17" style="101" customWidth="1"/>
    <col min="3081" max="3081" width="15.42578125" style="101" customWidth="1"/>
    <col min="3082" max="3083" width="15.140625" style="101" customWidth="1"/>
    <col min="3084" max="3328" width="9.140625" style="101"/>
    <col min="3329" max="3329" width="0" style="101" hidden="1" customWidth="1"/>
    <col min="3330" max="3330" width="5.140625" style="101" customWidth="1"/>
    <col min="3331" max="3331" width="25.85546875" style="101" customWidth="1"/>
    <col min="3332" max="3332" width="15.85546875" style="101" customWidth="1"/>
    <col min="3333" max="3333" width="14.5703125" style="101" customWidth="1"/>
    <col min="3334" max="3334" width="15" style="101" customWidth="1"/>
    <col min="3335" max="3335" width="11.140625" style="101" customWidth="1"/>
    <col min="3336" max="3336" width="17" style="101" customWidth="1"/>
    <col min="3337" max="3337" width="15.42578125" style="101" customWidth="1"/>
    <col min="3338" max="3339" width="15.140625" style="101" customWidth="1"/>
    <col min="3340" max="3584" width="9.140625" style="101"/>
    <col min="3585" max="3585" width="0" style="101" hidden="1" customWidth="1"/>
    <col min="3586" max="3586" width="5.140625" style="101" customWidth="1"/>
    <col min="3587" max="3587" width="25.85546875" style="101" customWidth="1"/>
    <col min="3588" max="3588" width="15.85546875" style="101" customWidth="1"/>
    <col min="3589" max="3589" width="14.5703125" style="101" customWidth="1"/>
    <col min="3590" max="3590" width="15" style="101" customWidth="1"/>
    <col min="3591" max="3591" width="11.140625" style="101" customWidth="1"/>
    <col min="3592" max="3592" width="17" style="101" customWidth="1"/>
    <col min="3593" max="3593" width="15.42578125" style="101" customWidth="1"/>
    <col min="3594" max="3595" width="15.140625" style="101" customWidth="1"/>
    <col min="3596" max="3840" width="9.140625" style="101"/>
    <col min="3841" max="3841" width="0" style="101" hidden="1" customWidth="1"/>
    <col min="3842" max="3842" width="5.140625" style="101" customWidth="1"/>
    <col min="3843" max="3843" width="25.85546875" style="101" customWidth="1"/>
    <col min="3844" max="3844" width="15.85546875" style="101" customWidth="1"/>
    <col min="3845" max="3845" width="14.5703125" style="101" customWidth="1"/>
    <col min="3846" max="3846" width="15" style="101" customWidth="1"/>
    <col min="3847" max="3847" width="11.140625" style="101" customWidth="1"/>
    <col min="3848" max="3848" width="17" style="101" customWidth="1"/>
    <col min="3849" max="3849" width="15.42578125" style="101" customWidth="1"/>
    <col min="3850" max="3851" width="15.140625" style="101" customWidth="1"/>
    <col min="3852" max="4096" width="9.140625" style="101"/>
    <col min="4097" max="4097" width="0" style="101" hidden="1" customWidth="1"/>
    <col min="4098" max="4098" width="5.140625" style="101" customWidth="1"/>
    <col min="4099" max="4099" width="25.85546875" style="101" customWidth="1"/>
    <col min="4100" max="4100" width="15.85546875" style="101" customWidth="1"/>
    <col min="4101" max="4101" width="14.5703125" style="101" customWidth="1"/>
    <col min="4102" max="4102" width="15" style="101" customWidth="1"/>
    <col min="4103" max="4103" width="11.140625" style="101" customWidth="1"/>
    <col min="4104" max="4104" width="17" style="101" customWidth="1"/>
    <col min="4105" max="4105" width="15.42578125" style="101" customWidth="1"/>
    <col min="4106" max="4107" width="15.140625" style="101" customWidth="1"/>
    <col min="4108" max="4352" width="9.140625" style="101"/>
    <col min="4353" max="4353" width="0" style="101" hidden="1" customWidth="1"/>
    <col min="4354" max="4354" width="5.140625" style="101" customWidth="1"/>
    <col min="4355" max="4355" width="25.85546875" style="101" customWidth="1"/>
    <col min="4356" max="4356" width="15.85546875" style="101" customWidth="1"/>
    <col min="4357" max="4357" width="14.5703125" style="101" customWidth="1"/>
    <col min="4358" max="4358" width="15" style="101" customWidth="1"/>
    <col min="4359" max="4359" width="11.140625" style="101" customWidth="1"/>
    <col min="4360" max="4360" width="17" style="101" customWidth="1"/>
    <col min="4361" max="4361" width="15.42578125" style="101" customWidth="1"/>
    <col min="4362" max="4363" width="15.140625" style="101" customWidth="1"/>
    <col min="4364" max="4608" width="9.140625" style="101"/>
    <col min="4609" max="4609" width="0" style="101" hidden="1" customWidth="1"/>
    <col min="4610" max="4610" width="5.140625" style="101" customWidth="1"/>
    <col min="4611" max="4611" width="25.85546875" style="101" customWidth="1"/>
    <col min="4612" max="4612" width="15.85546875" style="101" customWidth="1"/>
    <col min="4613" max="4613" width="14.5703125" style="101" customWidth="1"/>
    <col min="4614" max="4614" width="15" style="101" customWidth="1"/>
    <col min="4615" max="4615" width="11.140625" style="101" customWidth="1"/>
    <col min="4616" max="4616" width="17" style="101" customWidth="1"/>
    <col min="4617" max="4617" width="15.42578125" style="101" customWidth="1"/>
    <col min="4618" max="4619" width="15.140625" style="101" customWidth="1"/>
    <col min="4620" max="4864" width="9.140625" style="101"/>
    <col min="4865" max="4865" width="0" style="101" hidden="1" customWidth="1"/>
    <col min="4866" max="4866" width="5.140625" style="101" customWidth="1"/>
    <col min="4867" max="4867" width="25.85546875" style="101" customWidth="1"/>
    <col min="4868" max="4868" width="15.85546875" style="101" customWidth="1"/>
    <col min="4869" max="4869" width="14.5703125" style="101" customWidth="1"/>
    <col min="4870" max="4870" width="15" style="101" customWidth="1"/>
    <col min="4871" max="4871" width="11.140625" style="101" customWidth="1"/>
    <col min="4872" max="4872" width="17" style="101" customWidth="1"/>
    <col min="4873" max="4873" width="15.42578125" style="101" customWidth="1"/>
    <col min="4874" max="4875" width="15.140625" style="101" customWidth="1"/>
    <col min="4876" max="5120" width="9.140625" style="101"/>
    <col min="5121" max="5121" width="0" style="101" hidden="1" customWidth="1"/>
    <col min="5122" max="5122" width="5.140625" style="101" customWidth="1"/>
    <col min="5123" max="5123" width="25.85546875" style="101" customWidth="1"/>
    <col min="5124" max="5124" width="15.85546875" style="101" customWidth="1"/>
    <col min="5125" max="5125" width="14.5703125" style="101" customWidth="1"/>
    <col min="5126" max="5126" width="15" style="101" customWidth="1"/>
    <col min="5127" max="5127" width="11.140625" style="101" customWidth="1"/>
    <col min="5128" max="5128" width="17" style="101" customWidth="1"/>
    <col min="5129" max="5129" width="15.42578125" style="101" customWidth="1"/>
    <col min="5130" max="5131" width="15.140625" style="101" customWidth="1"/>
    <col min="5132" max="5376" width="9.140625" style="101"/>
    <col min="5377" max="5377" width="0" style="101" hidden="1" customWidth="1"/>
    <col min="5378" max="5378" width="5.140625" style="101" customWidth="1"/>
    <col min="5379" max="5379" width="25.85546875" style="101" customWidth="1"/>
    <col min="5380" max="5380" width="15.85546875" style="101" customWidth="1"/>
    <col min="5381" max="5381" width="14.5703125" style="101" customWidth="1"/>
    <col min="5382" max="5382" width="15" style="101" customWidth="1"/>
    <col min="5383" max="5383" width="11.140625" style="101" customWidth="1"/>
    <col min="5384" max="5384" width="17" style="101" customWidth="1"/>
    <col min="5385" max="5385" width="15.42578125" style="101" customWidth="1"/>
    <col min="5386" max="5387" width="15.140625" style="101" customWidth="1"/>
    <col min="5388" max="5632" width="9.140625" style="101"/>
    <col min="5633" max="5633" width="0" style="101" hidden="1" customWidth="1"/>
    <col min="5634" max="5634" width="5.140625" style="101" customWidth="1"/>
    <col min="5635" max="5635" width="25.85546875" style="101" customWidth="1"/>
    <col min="5636" max="5636" width="15.85546875" style="101" customWidth="1"/>
    <col min="5637" max="5637" width="14.5703125" style="101" customWidth="1"/>
    <col min="5638" max="5638" width="15" style="101" customWidth="1"/>
    <col min="5639" max="5639" width="11.140625" style="101" customWidth="1"/>
    <col min="5640" max="5640" width="17" style="101" customWidth="1"/>
    <col min="5641" max="5641" width="15.42578125" style="101" customWidth="1"/>
    <col min="5642" max="5643" width="15.140625" style="101" customWidth="1"/>
    <col min="5644" max="5888" width="9.140625" style="101"/>
    <col min="5889" max="5889" width="0" style="101" hidden="1" customWidth="1"/>
    <col min="5890" max="5890" width="5.140625" style="101" customWidth="1"/>
    <col min="5891" max="5891" width="25.85546875" style="101" customWidth="1"/>
    <col min="5892" max="5892" width="15.85546875" style="101" customWidth="1"/>
    <col min="5893" max="5893" width="14.5703125" style="101" customWidth="1"/>
    <col min="5894" max="5894" width="15" style="101" customWidth="1"/>
    <col min="5895" max="5895" width="11.140625" style="101" customWidth="1"/>
    <col min="5896" max="5896" width="17" style="101" customWidth="1"/>
    <col min="5897" max="5897" width="15.42578125" style="101" customWidth="1"/>
    <col min="5898" max="5899" width="15.140625" style="101" customWidth="1"/>
    <col min="5900" max="6144" width="9.140625" style="101"/>
    <col min="6145" max="6145" width="0" style="101" hidden="1" customWidth="1"/>
    <col min="6146" max="6146" width="5.140625" style="101" customWidth="1"/>
    <col min="6147" max="6147" width="25.85546875" style="101" customWidth="1"/>
    <col min="6148" max="6148" width="15.85546875" style="101" customWidth="1"/>
    <col min="6149" max="6149" width="14.5703125" style="101" customWidth="1"/>
    <col min="6150" max="6150" width="15" style="101" customWidth="1"/>
    <col min="6151" max="6151" width="11.140625" style="101" customWidth="1"/>
    <col min="6152" max="6152" width="17" style="101" customWidth="1"/>
    <col min="6153" max="6153" width="15.42578125" style="101" customWidth="1"/>
    <col min="6154" max="6155" width="15.140625" style="101" customWidth="1"/>
    <col min="6156" max="6400" width="9.140625" style="101"/>
    <col min="6401" max="6401" width="0" style="101" hidden="1" customWidth="1"/>
    <col min="6402" max="6402" width="5.140625" style="101" customWidth="1"/>
    <col min="6403" max="6403" width="25.85546875" style="101" customWidth="1"/>
    <col min="6404" max="6404" width="15.85546875" style="101" customWidth="1"/>
    <col min="6405" max="6405" width="14.5703125" style="101" customWidth="1"/>
    <col min="6406" max="6406" width="15" style="101" customWidth="1"/>
    <col min="6407" max="6407" width="11.140625" style="101" customWidth="1"/>
    <col min="6408" max="6408" width="17" style="101" customWidth="1"/>
    <col min="6409" max="6409" width="15.42578125" style="101" customWidth="1"/>
    <col min="6410" max="6411" width="15.140625" style="101" customWidth="1"/>
    <col min="6412" max="6656" width="9.140625" style="101"/>
    <col min="6657" max="6657" width="0" style="101" hidden="1" customWidth="1"/>
    <col min="6658" max="6658" width="5.140625" style="101" customWidth="1"/>
    <col min="6659" max="6659" width="25.85546875" style="101" customWidth="1"/>
    <col min="6660" max="6660" width="15.85546875" style="101" customWidth="1"/>
    <col min="6661" max="6661" width="14.5703125" style="101" customWidth="1"/>
    <col min="6662" max="6662" width="15" style="101" customWidth="1"/>
    <col min="6663" max="6663" width="11.140625" style="101" customWidth="1"/>
    <col min="6664" max="6664" width="17" style="101" customWidth="1"/>
    <col min="6665" max="6665" width="15.42578125" style="101" customWidth="1"/>
    <col min="6666" max="6667" width="15.140625" style="101" customWidth="1"/>
    <col min="6668" max="6912" width="9.140625" style="101"/>
    <col min="6913" max="6913" width="0" style="101" hidden="1" customWidth="1"/>
    <col min="6914" max="6914" width="5.140625" style="101" customWidth="1"/>
    <col min="6915" max="6915" width="25.85546875" style="101" customWidth="1"/>
    <col min="6916" max="6916" width="15.85546875" style="101" customWidth="1"/>
    <col min="6917" max="6917" width="14.5703125" style="101" customWidth="1"/>
    <col min="6918" max="6918" width="15" style="101" customWidth="1"/>
    <col min="6919" max="6919" width="11.140625" style="101" customWidth="1"/>
    <col min="6920" max="6920" width="17" style="101" customWidth="1"/>
    <col min="6921" max="6921" width="15.42578125" style="101" customWidth="1"/>
    <col min="6922" max="6923" width="15.140625" style="101" customWidth="1"/>
    <col min="6924" max="7168" width="9.140625" style="101"/>
    <col min="7169" max="7169" width="0" style="101" hidden="1" customWidth="1"/>
    <col min="7170" max="7170" width="5.140625" style="101" customWidth="1"/>
    <col min="7171" max="7171" width="25.85546875" style="101" customWidth="1"/>
    <col min="7172" max="7172" width="15.85546875" style="101" customWidth="1"/>
    <col min="7173" max="7173" width="14.5703125" style="101" customWidth="1"/>
    <col min="7174" max="7174" width="15" style="101" customWidth="1"/>
    <col min="7175" max="7175" width="11.140625" style="101" customWidth="1"/>
    <col min="7176" max="7176" width="17" style="101" customWidth="1"/>
    <col min="7177" max="7177" width="15.42578125" style="101" customWidth="1"/>
    <col min="7178" max="7179" width="15.140625" style="101" customWidth="1"/>
    <col min="7180" max="7424" width="9.140625" style="101"/>
    <col min="7425" max="7425" width="0" style="101" hidden="1" customWidth="1"/>
    <col min="7426" max="7426" width="5.140625" style="101" customWidth="1"/>
    <col min="7427" max="7427" width="25.85546875" style="101" customWidth="1"/>
    <col min="7428" max="7428" width="15.85546875" style="101" customWidth="1"/>
    <col min="7429" max="7429" width="14.5703125" style="101" customWidth="1"/>
    <col min="7430" max="7430" width="15" style="101" customWidth="1"/>
    <col min="7431" max="7431" width="11.140625" style="101" customWidth="1"/>
    <col min="7432" max="7432" width="17" style="101" customWidth="1"/>
    <col min="7433" max="7433" width="15.42578125" style="101" customWidth="1"/>
    <col min="7434" max="7435" width="15.140625" style="101" customWidth="1"/>
    <col min="7436" max="7680" width="9.140625" style="101"/>
    <col min="7681" max="7681" width="0" style="101" hidden="1" customWidth="1"/>
    <col min="7682" max="7682" width="5.140625" style="101" customWidth="1"/>
    <col min="7683" max="7683" width="25.85546875" style="101" customWidth="1"/>
    <col min="7684" max="7684" width="15.85546875" style="101" customWidth="1"/>
    <col min="7685" max="7685" width="14.5703125" style="101" customWidth="1"/>
    <col min="7686" max="7686" width="15" style="101" customWidth="1"/>
    <col min="7687" max="7687" width="11.140625" style="101" customWidth="1"/>
    <col min="7688" max="7688" width="17" style="101" customWidth="1"/>
    <col min="7689" max="7689" width="15.42578125" style="101" customWidth="1"/>
    <col min="7690" max="7691" width="15.140625" style="101" customWidth="1"/>
    <col min="7692" max="7936" width="9.140625" style="101"/>
    <col min="7937" max="7937" width="0" style="101" hidden="1" customWidth="1"/>
    <col min="7938" max="7938" width="5.140625" style="101" customWidth="1"/>
    <col min="7939" max="7939" width="25.85546875" style="101" customWidth="1"/>
    <col min="7940" max="7940" width="15.85546875" style="101" customWidth="1"/>
    <col min="7941" max="7941" width="14.5703125" style="101" customWidth="1"/>
    <col min="7942" max="7942" width="15" style="101" customWidth="1"/>
    <col min="7943" max="7943" width="11.140625" style="101" customWidth="1"/>
    <col min="7944" max="7944" width="17" style="101" customWidth="1"/>
    <col min="7945" max="7945" width="15.42578125" style="101" customWidth="1"/>
    <col min="7946" max="7947" width="15.140625" style="101" customWidth="1"/>
    <col min="7948" max="8192" width="9.140625" style="101"/>
    <col min="8193" max="8193" width="0" style="101" hidden="1" customWidth="1"/>
    <col min="8194" max="8194" width="5.140625" style="101" customWidth="1"/>
    <col min="8195" max="8195" width="25.85546875" style="101" customWidth="1"/>
    <col min="8196" max="8196" width="15.85546875" style="101" customWidth="1"/>
    <col min="8197" max="8197" width="14.5703125" style="101" customWidth="1"/>
    <col min="8198" max="8198" width="15" style="101" customWidth="1"/>
    <col min="8199" max="8199" width="11.140625" style="101" customWidth="1"/>
    <col min="8200" max="8200" width="17" style="101" customWidth="1"/>
    <col min="8201" max="8201" width="15.42578125" style="101" customWidth="1"/>
    <col min="8202" max="8203" width="15.140625" style="101" customWidth="1"/>
    <col min="8204" max="8448" width="9.140625" style="101"/>
    <col min="8449" max="8449" width="0" style="101" hidden="1" customWidth="1"/>
    <col min="8450" max="8450" width="5.140625" style="101" customWidth="1"/>
    <col min="8451" max="8451" width="25.85546875" style="101" customWidth="1"/>
    <col min="8452" max="8452" width="15.85546875" style="101" customWidth="1"/>
    <col min="8453" max="8453" width="14.5703125" style="101" customWidth="1"/>
    <col min="8454" max="8454" width="15" style="101" customWidth="1"/>
    <col min="8455" max="8455" width="11.140625" style="101" customWidth="1"/>
    <col min="8456" max="8456" width="17" style="101" customWidth="1"/>
    <col min="8457" max="8457" width="15.42578125" style="101" customWidth="1"/>
    <col min="8458" max="8459" width="15.140625" style="101" customWidth="1"/>
    <col min="8460" max="8704" width="9.140625" style="101"/>
    <col min="8705" max="8705" width="0" style="101" hidden="1" customWidth="1"/>
    <col min="8706" max="8706" width="5.140625" style="101" customWidth="1"/>
    <col min="8707" max="8707" width="25.85546875" style="101" customWidth="1"/>
    <col min="8708" max="8708" width="15.85546875" style="101" customWidth="1"/>
    <col min="8709" max="8709" width="14.5703125" style="101" customWidth="1"/>
    <col min="8710" max="8710" width="15" style="101" customWidth="1"/>
    <col min="8711" max="8711" width="11.140625" style="101" customWidth="1"/>
    <col min="8712" max="8712" width="17" style="101" customWidth="1"/>
    <col min="8713" max="8713" width="15.42578125" style="101" customWidth="1"/>
    <col min="8714" max="8715" width="15.140625" style="101" customWidth="1"/>
    <col min="8716" max="8960" width="9.140625" style="101"/>
    <col min="8961" max="8961" width="0" style="101" hidden="1" customWidth="1"/>
    <col min="8962" max="8962" width="5.140625" style="101" customWidth="1"/>
    <col min="8963" max="8963" width="25.85546875" style="101" customWidth="1"/>
    <col min="8964" max="8964" width="15.85546875" style="101" customWidth="1"/>
    <col min="8965" max="8965" width="14.5703125" style="101" customWidth="1"/>
    <col min="8966" max="8966" width="15" style="101" customWidth="1"/>
    <col min="8967" max="8967" width="11.140625" style="101" customWidth="1"/>
    <col min="8968" max="8968" width="17" style="101" customWidth="1"/>
    <col min="8969" max="8969" width="15.42578125" style="101" customWidth="1"/>
    <col min="8970" max="8971" width="15.140625" style="101" customWidth="1"/>
    <col min="8972" max="9216" width="9.140625" style="101"/>
    <col min="9217" max="9217" width="0" style="101" hidden="1" customWidth="1"/>
    <col min="9218" max="9218" width="5.140625" style="101" customWidth="1"/>
    <col min="9219" max="9219" width="25.85546875" style="101" customWidth="1"/>
    <col min="9220" max="9220" width="15.85546875" style="101" customWidth="1"/>
    <col min="9221" max="9221" width="14.5703125" style="101" customWidth="1"/>
    <col min="9222" max="9222" width="15" style="101" customWidth="1"/>
    <col min="9223" max="9223" width="11.140625" style="101" customWidth="1"/>
    <col min="9224" max="9224" width="17" style="101" customWidth="1"/>
    <col min="9225" max="9225" width="15.42578125" style="101" customWidth="1"/>
    <col min="9226" max="9227" width="15.140625" style="101" customWidth="1"/>
    <col min="9228" max="9472" width="9.140625" style="101"/>
    <col min="9473" max="9473" width="0" style="101" hidden="1" customWidth="1"/>
    <col min="9474" max="9474" width="5.140625" style="101" customWidth="1"/>
    <col min="9475" max="9475" width="25.85546875" style="101" customWidth="1"/>
    <col min="9476" max="9476" width="15.85546875" style="101" customWidth="1"/>
    <col min="9477" max="9477" width="14.5703125" style="101" customWidth="1"/>
    <col min="9478" max="9478" width="15" style="101" customWidth="1"/>
    <col min="9479" max="9479" width="11.140625" style="101" customWidth="1"/>
    <col min="9480" max="9480" width="17" style="101" customWidth="1"/>
    <col min="9481" max="9481" width="15.42578125" style="101" customWidth="1"/>
    <col min="9482" max="9483" width="15.140625" style="101" customWidth="1"/>
    <col min="9484" max="9728" width="9.140625" style="101"/>
    <col min="9729" max="9729" width="0" style="101" hidden="1" customWidth="1"/>
    <col min="9730" max="9730" width="5.140625" style="101" customWidth="1"/>
    <col min="9731" max="9731" width="25.85546875" style="101" customWidth="1"/>
    <col min="9732" max="9732" width="15.85546875" style="101" customWidth="1"/>
    <col min="9733" max="9733" width="14.5703125" style="101" customWidth="1"/>
    <col min="9734" max="9734" width="15" style="101" customWidth="1"/>
    <col min="9735" max="9735" width="11.140625" style="101" customWidth="1"/>
    <col min="9736" max="9736" width="17" style="101" customWidth="1"/>
    <col min="9737" max="9737" width="15.42578125" style="101" customWidth="1"/>
    <col min="9738" max="9739" width="15.140625" style="101" customWidth="1"/>
    <col min="9740" max="9984" width="9.140625" style="101"/>
    <col min="9985" max="9985" width="0" style="101" hidden="1" customWidth="1"/>
    <col min="9986" max="9986" width="5.140625" style="101" customWidth="1"/>
    <col min="9987" max="9987" width="25.85546875" style="101" customWidth="1"/>
    <col min="9988" max="9988" width="15.85546875" style="101" customWidth="1"/>
    <col min="9989" max="9989" width="14.5703125" style="101" customWidth="1"/>
    <col min="9990" max="9990" width="15" style="101" customWidth="1"/>
    <col min="9991" max="9991" width="11.140625" style="101" customWidth="1"/>
    <col min="9992" max="9992" width="17" style="101" customWidth="1"/>
    <col min="9993" max="9993" width="15.42578125" style="101" customWidth="1"/>
    <col min="9994" max="9995" width="15.140625" style="101" customWidth="1"/>
    <col min="9996" max="10240" width="9.140625" style="101"/>
    <col min="10241" max="10241" width="0" style="101" hidden="1" customWidth="1"/>
    <col min="10242" max="10242" width="5.140625" style="101" customWidth="1"/>
    <col min="10243" max="10243" width="25.85546875" style="101" customWidth="1"/>
    <col min="10244" max="10244" width="15.85546875" style="101" customWidth="1"/>
    <col min="10245" max="10245" width="14.5703125" style="101" customWidth="1"/>
    <col min="10246" max="10246" width="15" style="101" customWidth="1"/>
    <col min="10247" max="10247" width="11.140625" style="101" customWidth="1"/>
    <col min="10248" max="10248" width="17" style="101" customWidth="1"/>
    <col min="10249" max="10249" width="15.42578125" style="101" customWidth="1"/>
    <col min="10250" max="10251" width="15.140625" style="101" customWidth="1"/>
    <col min="10252" max="10496" width="9.140625" style="101"/>
    <col min="10497" max="10497" width="0" style="101" hidden="1" customWidth="1"/>
    <col min="10498" max="10498" width="5.140625" style="101" customWidth="1"/>
    <col min="10499" max="10499" width="25.85546875" style="101" customWidth="1"/>
    <col min="10500" max="10500" width="15.85546875" style="101" customWidth="1"/>
    <col min="10501" max="10501" width="14.5703125" style="101" customWidth="1"/>
    <col min="10502" max="10502" width="15" style="101" customWidth="1"/>
    <col min="10503" max="10503" width="11.140625" style="101" customWidth="1"/>
    <col min="10504" max="10504" width="17" style="101" customWidth="1"/>
    <col min="10505" max="10505" width="15.42578125" style="101" customWidth="1"/>
    <col min="10506" max="10507" width="15.140625" style="101" customWidth="1"/>
    <col min="10508" max="10752" width="9.140625" style="101"/>
    <col min="10753" max="10753" width="0" style="101" hidden="1" customWidth="1"/>
    <col min="10754" max="10754" width="5.140625" style="101" customWidth="1"/>
    <col min="10755" max="10755" width="25.85546875" style="101" customWidth="1"/>
    <col min="10756" max="10756" width="15.85546875" style="101" customWidth="1"/>
    <col min="10757" max="10757" width="14.5703125" style="101" customWidth="1"/>
    <col min="10758" max="10758" width="15" style="101" customWidth="1"/>
    <col min="10759" max="10759" width="11.140625" style="101" customWidth="1"/>
    <col min="10760" max="10760" width="17" style="101" customWidth="1"/>
    <col min="10761" max="10761" width="15.42578125" style="101" customWidth="1"/>
    <col min="10762" max="10763" width="15.140625" style="101" customWidth="1"/>
    <col min="10764" max="11008" width="9.140625" style="101"/>
    <col min="11009" max="11009" width="0" style="101" hidden="1" customWidth="1"/>
    <col min="11010" max="11010" width="5.140625" style="101" customWidth="1"/>
    <col min="11011" max="11011" width="25.85546875" style="101" customWidth="1"/>
    <col min="11012" max="11012" width="15.85546875" style="101" customWidth="1"/>
    <col min="11013" max="11013" width="14.5703125" style="101" customWidth="1"/>
    <col min="11014" max="11014" width="15" style="101" customWidth="1"/>
    <col min="11015" max="11015" width="11.140625" style="101" customWidth="1"/>
    <col min="11016" max="11016" width="17" style="101" customWidth="1"/>
    <col min="11017" max="11017" width="15.42578125" style="101" customWidth="1"/>
    <col min="11018" max="11019" width="15.140625" style="101" customWidth="1"/>
    <col min="11020" max="11264" width="9.140625" style="101"/>
    <col min="11265" max="11265" width="0" style="101" hidden="1" customWidth="1"/>
    <col min="11266" max="11266" width="5.140625" style="101" customWidth="1"/>
    <col min="11267" max="11267" width="25.85546875" style="101" customWidth="1"/>
    <col min="11268" max="11268" width="15.85546875" style="101" customWidth="1"/>
    <col min="11269" max="11269" width="14.5703125" style="101" customWidth="1"/>
    <col min="11270" max="11270" width="15" style="101" customWidth="1"/>
    <col min="11271" max="11271" width="11.140625" style="101" customWidth="1"/>
    <col min="11272" max="11272" width="17" style="101" customWidth="1"/>
    <col min="11273" max="11273" width="15.42578125" style="101" customWidth="1"/>
    <col min="11274" max="11275" width="15.140625" style="101" customWidth="1"/>
    <col min="11276" max="11520" width="9.140625" style="101"/>
    <col min="11521" max="11521" width="0" style="101" hidden="1" customWidth="1"/>
    <col min="11522" max="11522" width="5.140625" style="101" customWidth="1"/>
    <col min="11523" max="11523" width="25.85546875" style="101" customWidth="1"/>
    <col min="11524" max="11524" width="15.85546875" style="101" customWidth="1"/>
    <col min="11525" max="11525" width="14.5703125" style="101" customWidth="1"/>
    <col min="11526" max="11526" width="15" style="101" customWidth="1"/>
    <col min="11527" max="11527" width="11.140625" style="101" customWidth="1"/>
    <col min="11528" max="11528" width="17" style="101" customWidth="1"/>
    <col min="11529" max="11529" width="15.42578125" style="101" customWidth="1"/>
    <col min="11530" max="11531" width="15.140625" style="101" customWidth="1"/>
    <col min="11532" max="11776" width="9.140625" style="101"/>
    <col min="11777" max="11777" width="0" style="101" hidden="1" customWidth="1"/>
    <col min="11778" max="11778" width="5.140625" style="101" customWidth="1"/>
    <col min="11779" max="11779" width="25.85546875" style="101" customWidth="1"/>
    <col min="11780" max="11780" width="15.85546875" style="101" customWidth="1"/>
    <col min="11781" max="11781" width="14.5703125" style="101" customWidth="1"/>
    <col min="11782" max="11782" width="15" style="101" customWidth="1"/>
    <col min="11783" max="11783" width="11.140625" style="101" customWidth="1"/>
    <col min="11784" max="11784" width="17" style="101" customWidth="1"/>
    <col min="11785" max="11785" width="15.42578125" style="101" customWidth="1"/>
    <col min="11786" max="11787" width="15.140625" style="101" customWidth="1"/>
    <col min="11788" max="12032" width="9.140625" style="101"/>
    <col min="12033" max="12033" width="0" style="101" hidden="1" customWidth="1"/>
    <col min="12034" max="12034" width="5.140625" style="101" customWidth="1"/>
    <col min="12035" max="12035" width="25.85546875" style="101" customWidth="1"/>
    <col min="12036" max="12036" width="15.85546875" style="101" customWidth="1"/>
    <col min="12037" max="12037" width="14.5703125" style="101" customWidth="1"/>
    <col min="12038" max="12038" width="15" style="101" customWidth="1"/>
    <col min="12039" max="12039" width="11.140625" style="101" customWidth="1"/>
    <col min="12040" max="12040" width="17" style="101" customWidth="1"/>
    <col min="12041" max="12041" width="15.42578125" style="101" customWidth="1"/>
    <col min="12042" max="12043" width="15.140625" style="101" customWidth="1"/>
    <col min="12044" max="12288" width="9.140625" style="101"/>
    <col min="12289" max="12289" width="0" style="101" hidden="1" customWidth="1"/>
    <col min="12290" max="12290" width="5.140625" style="101" customWidth="1"/>
    <col min="12291" max="12291" width="25.85546875" style="101" customWidth="1"/>
    <col min="12292" max="12292" width="15.85546875" style="101" customWidth="1"/>
    <col min="12293" max="12293" width="14.5703125" style="101" customWidth="1"/>
    <col min="12294" max="12294" width="15" style="101" customWidth="1"/>
    <col min="12295" max="12295" width="11.140625" style="101" customWidth="1"/>
    <col min="12296" max="12296" width="17" style="101" customWidth="1"/>
    <col min="12297" max="12297" width="15.42578125" style="101" customWidth="1"/>
    <col min="12298" max="12299" width="15.140625" style="101" customWidth="1"/>
    <col min="12300" max="12544" width="9.140625" style="101"/>
    <col min="12545" max="12545" width="0" style="101" hidden="1" customWidth="1"/>
    <col min="12546" max="12546" width="5.140625" style="101" customWidth="1"/>
    <col min="12547" max="12547" width="25.85546875" style="101" customWidth="1"/>
    <col min="12548" max="12548" width="15.85546875" style="101" customWidth="1"/>
    <col min="12549" max="12549" width="14.5703125" style="101" customWidth="1"/>
    <col min="12550" max="12550" width="15" style="101" customWidth="1"/>
    <col min="12551" max="12551" width="11.140625" style="101" customWidth="1"/>
    <col min="12552" max="12552" width="17" style="101" customWidth="1"/>
    <col min="12553" max="12553" width="15.42578125" style="101" customWidth="1"/>
    <col min="12554" max="12555" width="15.140625" style="101" customWidth="1"/>
    <col min="12556" max="12800" width="9.140625" style="101"/>
    <col min="12801" max="12801" width="0" style="101" hidden="1" customWidth="1"/>
    <col min="12802" max="12802" width="5.140625" style="101" customWidth="1"/>
    <col min="12803" max="12803" width="25.85546875" style="101" customWidth="1"/>
    <col min="12804" max="12804" width="15.85546875" style="101" customWidth="1"/>
    <col min="12805" max="12805" width="14.5703125" style="101" customWidth="1"/>
    <col min="12806" max="12806" width="15" style="101" customWidth="1"/>
    <col min="12807" max="12807" width="11.140625" style="101" customWidth="1"/>
    <col min="12808" max="12808" width="17" style="101" customWidth="1"/>
    <col min="12809" max="12809" width="15.42578125" style="101" customWidth="1"/>
    <col min="12810" max="12811" width="15.140625" style="101" customWidth="1"/>
    <col min="12812" max="13056" width="9.140625" style="101"/>
    <col min="13057" max="13057" width="0" style="101" hidden="1" customWidth="1"/>
    <col min="13058" max="13058" width="5.140625" style="101" customWidth="1"/>
    <col min="13059" max="13059" width="25.85546875" style="101" customWidth="1"/>
    <col min="13060" max="13060" width="15.85546875" style="101" customWidth="1"/>
    <col min="13061" max="13061" width="14.5703125" style="101" customWidth="1"/>
    <col min="13062" max="13062" width="15" style="101" customWidth="1"/>
    <col min="13063" max="13063" width="11.140625" style="101" customWidth="1"/>
    <col min="13064" max="13064" width="17" style="101" customWidth="1"/>
    <col min="13065" max="13065" width="15.42578125" style="101" customWidth="1"/>
    <col min="13066" max="13067" width="15.140625" style="101" customWidth="1"/>
    <col min="13068" max="13312" width="9.140625" style="101"/>
    <col min="13313" max="13313" width="0" style="101" hidden="1" customWidth="1"/>
    <col min="13314" max="13314" width="5.140625" style="101" customWidth="1"/>
    <col min="13315" max="13315" width="25.85546875" style="101" customWidth="1"/>
    <col min="13316" max="13316" width="15.85546875" style="101" customWidth="1"/>
    <col min="13317" max="13317" width="14.5703125" style="101" customWidth="1"/>
    <col min="13318" max="13318" width="15" style="101" customWidth="1"/>
    <col min="13319" max="13319" width="11.140625" style="101" customWidth="1"/>
    <col min="13320" max="13320" width="17" style="101" customWidth="1"/>
    <col min="13321" max="13321" width="15.42578125" style="101" customWidth="1"/>
    <col min="13322" max="13323" width="15.140625" style="101" customWidth="1"/>
    <col min="13324" max="13568" width="9.140625" style="101"/>
    <col min="13569" max="13569" width="0" style="101" hidden="1" customWidth="1"/>
    <col min="13570" max="13570" width="5.140625" style="101" customWidth="1"/>
    <col min="13571" max="13571" width="25.85546875" style="101" customWidth="1"/>
    <col min="13572" max="13572" width="15.85546875" style="101" customWidth="1"/>
    <col min="13573" max="13573" width="14.5703125" style="101" customWidth="1"/>
    <col min="13574" max="13574" width="15" style="101" customWidth="1"/>
    <col min="13575" max="13575" width="11.140625" style="101" customWidth="1"/>
    <col min="13576" max="13576" width="17" style="101" customWidth="1"/>
    <col min="13577" max="13577" width="15.42578125" style="101" customWidth="1"/>
    <col min="13578" max="13579" width="15.140625" style="101" customWidth="1"/>
    <col min="13580" max="13824" width="9.140625" style="101"/>
    <col min="13825" max="13825" width="0" style="101" hidden="1" customWidth="1"/>
    <col min="13826" max="13826" width="5.140625" style="101" customWidth="1"/>
    <col min="13827" max="13827" width="25.85546875" style="101" customWidth="1"/>
    <col min="13828" max="13828" width="15.85546875" style="101" customWidth="1"/>
    <col min="13829" max="13829" width="14.5703125" style="101" customWidth="1"/>
    <col min="13830" max="13830" width="15" style="101" customWidth="1"/>
    <col min="13831" max="13831" width="11.140625" style="101" customWidth="1"/>
    <col min="13832" max="13832" width="17" style="101" customWidth="1"/>
    <col min="13833" max="13833" width="15.42578125" style="101" customWidth="1"/>
    <col min="13834" max="13835" width="15.140625" style="101" customWidth="1"/>
    <col min="13836" max="14080" width="9.140625" style="101"/>
    <col min="14081" max="14081" width="0" style="101" hidden="1" customWidth="1"/>
    <col min="14082" max="14082" width="5.140625" style="101" customWidth="1"/>
    <col min="14083" max="14083" width="25.85546875" style="101" customWidth="1"/>
    <col min="14084" max="14084" width="15.85546875" style="101" customWidth="1"/>
    <col min="14085" max="14085" width="14.5703125" style="101" customWidth="1"/>
    <col min="14086" max="14086" width="15" style="101" customWidth="1"/>
    <col min="14087" max="14087" width="11.140625" style="101" customWidth="1"/>
    <col min="14088" max="14088" width="17" style="101" customWidth="1"/>
    <col min="14089" max="14089" width="15.42578125" style="101" customWidth="1"/>
    <col min="14090" max="14091" width="15.140625" style="101" customWidth="1"/>
    <col min="14092" max="14336" width="9.140625" style="101"/>
    <col min="14337" max="14337" width="0" style="101" hidden="1" customWidth="1"/>
    <col min="14338" max="14338" width="5.140625" style="101" customWidth="1"/>
    <col min="14339" max="14339" width="25.85546875" style="101" customWidth="1"/>
    <col min="14340" max="14340" width="15.85546875" style="101" customWidth="1"/>
    <col min="14341" max="14341" width="14.5703125" style="101" customWidth="1"/>
    <col min="14342" max="14342" width="15" style="101" customWidth="1"/>
    <col min="14343" max="14343" width="11.140625" style="101" customWidth="1"/>
    <col min="14344" max="14344" width="17" style="101" customWidth="1"/>
    <col min="14345" max="14345" width="15.42578125" style="101" customWidth="1"/>
    <col min="14346" max="14347" width="15.140625" style="101" customWidth="1"/>
    <col min="14348" max="14592" width="9.140625" style="101"/>
    <col min="14593" max="14593" width="0" style="101" hidden="1" customWidth="1"/>
    <col min="14594" max="14594" width="5.140625" style="101" customWidth="1"/>
    <col min="14595" max="14595" width="25.85546875" style="101" customWidth="1"/>
    <col min="14596" max="14596" width="15.85546875" style="101" customWidth="1"/>
    <col min="14597" max="14597" width="14.5703125" style="101" customWidth="1"/>
    <col min="14598" max="14598" width="15" style="101" customWidth="1"/>
    <col min="14599" max="14599" width="11.140625" style="101" customWidth="1"/>
    <col min="14600" max="14600" width="17" style="101" customWidth="1"/>
    <col min="14601" max="14601" width="15.42578125" style="101" customWidth="1"/>
    <col min="14602" max="14603" width="15.140625" style="101" customWidth="1"/>
    <col min="14604" max="14848" width="9.140625" style="101"/>
    <col min="14849" max="14849" width="0" style="101" hidden="1" customWidth="1"/>
    <col min="14850" max="14850" width="5.140625" style="101" customWidth="1"/>
    <col min="14851" max="14851" width="25.85546875" style="101" customWidth="1"/>
    <col min="14852" max="14852" width="15.85546875" style="101" customWidth="1"/>
    <col min="14853" max="14853" width="14.5703125" style="101" customWidth="1"/>
    <col min="14854" max="14854" width="15" style="101" customWidth="1"/>
    <col min="14855" max="14855" width="11.140625" style="101" customWidth="1"/>
    <col min="14856" max="14856" width="17" style="101" customWidth="1"/>
    <col min="14857" max="14857" width="15.42578125" style="101" customWidth="1"/>
    <col min="14858" max="14859" width="15.140625" style="101" customWidth="1"/>
    <col min="14860" max="15104" width="9.140625" style="101"/>
    <col min="15105" max="15105" width="0" style="101" hidden="1" customWidth="1"/>
    <col min="15106" max="15106" width="5.140625" style="101" customWidth="1"/>
    <col min="15107" max="15107" width="25.85546875" style="101" customWidth="1"/>
    <col min="15108" max="15108" width="15.85546875" style="101" customWidth="1"/>
    <col min="15109" max="15109" width="14.5703125" style="101" customWidth="1"/>
    <col min="15110" max="15110" width="15" style="101" customWidth="1"/>
    <col min="15111" max="15111" width="11.140625" style="101" customWidth="1"/>
    <col min="15112" max="15112" width="17" style="101" customWidth="1"/>
    <col min="15113" max="15113" width="15.42578125" style="101" customWidth="1"/>
    <col min="15114" max="15115" width="15.140625" style="101" customWidth="1"/>
    <col min="15116" max="15360" width="9.140625" style="101"/>
    <col min="15361" max="15361" width="0" style="101" hidden="1" customWidth="1"/>
    <col min="15362" max="15362" width="5.140625" style="101" customWidth="1"/>
    <col min="15363" max="15363" width="25.85546875" style="101" customWidth="1"/>
    <col min="15364" max="15364" width="15.85546875" style="101" customWidth="1"/>
    <col min="15365" max="15365" width="14.5703125" style="101" customWidth="1"/>
    <col min="15366" max="15366" width="15" style="101" customWidth="1"/>
    <col min="15367" max="15367" width="11.140625" style="101" customWidth="1"/>
    <col min="15368" max="15368" width="17" style="101" customWidth="1"/>
    <col min="15369" max="15369" width="15.42578125" style="101" customWidth="1"/>
    <col min="15370" max="15371" width="15.140625" style="101" customWidth="1"/>
    <col min="15372" max="15616" width="9.140625" style="101"/>
    <col min="15617" max="15617" width="0" style="101" hidden="1" customWidth="1"/>
    <col min="15618" max="15618" width="5.140625" style="101" customWidth="1"/>
    <col min="15619" max="15619" width="25.85546875" style="101" customWidth="1"/>
    <col min="15620" max="15620" width="15.85546875" style="101" customWidth="1"/>
    <col min="15621" max="15621" width="14.5703125" style="101" customWidth="1"/>
    <col min="15622" max="15622" width="15" style="101" customWidth="1"/>
    <col min="15623" max="15623" width="11.140625" style="101" customWidth="1"/>
    <col min="15624" max="15624" width="17" style="101" customWidth="1"/>
    <col min="15625" max="15625" width="15.42578125" style="101" customWidth="1"/>
    <col min="15626" max="15627" width="15.140625" style="101" customWidth="1"/>
    <col min="15628" max="15872" width="9.140625" style="101"/>
    <col min="15873" max="15873" width="0" style="101" hidden="1" customWidth="1"/>
    <col min="15874" max="15874" width="5.140625" style="101" customWidth="1"/>
    <col min="15875" max="15875" width="25.85546875" style="101" customWidth="1"/>
    <col min="15876" max="15876" width="15.85546875" style="101" customWidth="1"/>
    <col min="15877" max="15877" width="14.5703125" style="101" customWidth="1"/>
    <col min="15878" max="15878" width="15" style="101" customWidth="1"/>
    <col min="15879" max="15879" width="11.140625" style="101" customWidth="1"/>
    <col min="15880" max="15880" width="17" style="101" customWidth="1"/>
    <col min="15881" max="15881" width="15.42578125" style="101" customWidth="1"/>
    <col min="15882" max="15883" width="15.140625" style="101" customWidth="1"/>
    <col min="15884" max="16128" width="9.140625" style="101"/>
    <col min="16129" max="16129" width="0" style="101" hidden="1" customWidth="1"/>
    <col min="16130" max="16130" width="5.140625" style="101" customWidth="1"/>
    <col min="16131" max="16131" width="25.85546875" style="101" customWidth="1"/>
    <col min="16132" max="16132" width="15.85546875" style="101" customWidth="1"/>
    <col min="16133" max="16133" width="14.5703125" style="101" customWidth="1"/>
    <col min="16134" max="16134" width="15" style="101" customWidth="1"/>
    <col min="16135" max="16135" width="11.140625" style="101" customWidth="1"/>
    <col min="16136" max="16136" width="17" style="101" customWidth="1"/>
    <col min="16137" max="16137" width="15.42578125" style="101" customWidth="1"/>
    <col min="16138" max="16139" width="15.140625" style="101" customWidth="1"/>
    <col min="16140" max="16384" width="9.140625" style="101"/>
  </cols>
  <sheetData>
    <row r="1" spans="2:14" ht="24" customHeight="1">
      <c r="B1" s="285" t="s">
        <v>28</v>
      </c>
      <c r="C1" s="285"/>
      <c r="D1" s="285"/>
      <c r="E1" s="285"/>
      <c r="F1" s="285"/>
      <c r="G1" s="285"/>
      <c r="H1" s="285"/>
      <c r="I1" s="285"/>
      <c r="J1" s="285"/>
      <c r="K1" s="285"/>
    </row>
    <row r="2" spans="2:14" ht="24" customHeight="1">
      <c r="B2" s="285" t="s">
        <v>202</v>
      </c>
      <c r="C2" s="285"/>
      <c r="D2" s="285"/>
      <c r="E2" s="285"/>
      <c r="F2" s="285"/>
      <c r="G2" s="285"/>
      <c r="H2" s="285"/>
      <c r="I2" s="285"/>
      <c r="J2" s="285"/>
      <c r="K2" s="285"/>
    </row>
    <row r="3" spans="2:14" ht="42" customHeight="1">
      <c r="B3" s="286" t="s">
        <v>79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2:14" ht="27.75" customHeight="1">
      <c r="C4" s="235"/>
      <c r="D4" s="287" t="s">
        <v>220</v>
      </c>
      <c r="E4" s="287"/>
      <c r="F4" s="287"/>
      <c r="G4" s="287"/>
      <c r="H4" s="287"/>
      <c r="I4" s="287"/>
      <c r="J4" s="235"/>
    </row>
    <row r="6" spans="2:14" s="103" customFormat="1" ht="89.25" customHeight="1">
      <c r="B6" s="102" t="s">
        <v>2</v>
      </c>
      <c r="C6" s="236" t="s">
        <v>80</v>
      </c>
      <c r="D6" s="236" t="s">
        <v>81</v>
      </c>
      <c r="E6" s="236" t="s">
        <v>176</v>
      </c>
      <c r="F6" s="236" t="s">
        <v>82</v>
      </c>
      <c r="G6" s="236" t="s">
        <v>177</v>
      </c>
      <c r="H6" s="236" t="s">
        <v>178</v>
      </c>
      <c r="I6" s="236" t="s">
        <v>179</v>
      </c>
      <c r="J6" s="236" t="s">
        <v>180</v>
      </c>
      <c r="K6" s="236" t="s">
        <v>83</v>
      </c>
    </row>
    <row r="7" spans="2:14" ht="29.25" customHeight="1">
      <c r="B7" s="107">
        <v>1</v>
      </c>
      <c r="C7" s="253" t="s">
        <v>203</v>
      </c>
      <c r="D7" s="253">
        <v>55.7</v>
      </c>
      <c r="E7" s="254" t="s">
        <v>204</v>
      </c>
      <c r="F7" s="253" t="s">
        <v>205</v>
      </c>
      <c r="G7" s="255">
        <v>0</v>
      </c>
      <c r="H7" s="255">
        <v>20</v>
      </c>
      <c r="I7" s="255">
        <v>20</v>
      </c>
      <c r="J7" s="255">
        <f>+G7+H7-I7</f>
        <v>0</v>
      </c>
      <c r="K7" s="104"/>
      <c r="L7" s="237"/>
      <c r="M7" s="238"/>
    </row>
    <row r="8" spans="2:14" ht="45" customHeight="1">
      <c r="B8" s="107">
        <v>2</v>
      </c>
      <c r="C8" s="253"/>
      <c r="D8" s="253"/>
      <c r="E8" s="254"/>
      <c r="F8" s="253"/>
      <c r="G8" s="255"/>
      <c r="H8" s="255"/>
      <c r="I8" s="255"/>
      <c r="J8" s="255">
        <f>+G8+H8-I8</f>
        <v>0</v>
      </c>
      <c r="K8" s="104"/>
      <c r="L8" s="282"/>
      <c r="M8" s="283"/>
      <c r="N8" s="283"/>
    </row>
    <row r="9" spans="2:14" ht="29.25" customHeight="1">
      <c r="B9" s="107">
        <v>3</v>
      </c>
      <c r="C9" s="253"/>
      <c r="D9" s="253"/>
      <c r="E9" s="253"/>
      <c r="F9" s="253"/>
      <c r="G9" s="255"/>
      <c r="H9" s="255"/>
      <c r="I9" s="255"/>
      <c r="J9" s="255">
        <f t="shared" ref="J9:J12" si="0">+G9+H9-I9</f>
        <v>0</v>
      </c>
      <c r="K9" s="104"/>
    </row>
    <row r="10" spans="2:14" ht="29.25" customHeight="1">
      <c r="B10" s="107">
        <v>4</v>
      </c>
      <c r="C10" s="253"/>
      <c r="D10" s="253"/>
      <c r="E10" s="253"/>
      <c r="F10" s="253"/>
      <c r="G10" s="255"/>
      <c r="H10" s="255"/>
      <c r="I10" s="255"/>
      <c r="J10" s="255">
        <f t="shared" si="0"/>
        <v>0</v>
      </c>
      <c r="K10" s="104"/>
    </row>
    <row r="11" spans="2:14" ht="29.25" customHeight="1">
      <c r="B11" s="107">
        <v>5</v>
      </c>
      <c r="C11" s="253"/>
      <c r="D11" s="253"/>
      <c r="E11" s="253"/>
      <c r="F11" s="253"/>
      <c r="G11" s="255"/>
      <c r="H11" s="255"/>
      <c r="I11" s="255"/>
      <c r="J11" s="255">
        <f t="shared" si="0"/>
        <v>0</v>
      </c>
      <c r="K11" s="104"/>
    </row>
    <row r="12" spans="2:14" ht="29.25" customHeight="1">
      <c r="B12" s="107">
        <v>6</v>
      </c>
      <c r="C12" s="253"/>
      <c r="D12" s="253"/>
      <c r="E12" s="253"/>
      <c r="F12" s="253"/>
      <c r="G12" s="255"/>
      <c r="H12" s="255"/>
      <c r="I12" s="255"/>
      <c r="J12" s="255">
        <f t="shared" si="0"/>
        <v>0</v>
      </c>
      <c r="K12" s="104"/>
    </row>
    <row r="13" spans="2:14" ht="29.25" customHeight="1">
      <c r="B13" s="107">
        <v>7</v>
      </c>
      <c r="C13" s="253"/>
      <c r="D13" s="253"/>
      <c r="E13" s="253"/>
      <c r="F13" s="253"/>
      <c r="G13" s="255"/>
      <c r="H13" s="255"/>
      <c r="I13" s="255"/>
      <c r="J13" s="255">
        <f t="shared" ref="J13" si="1">+G13+H13-I13</f>
        <v>0</v>
      </c>
      <c r="K13" s="104"/>
    </row>
    <row r="14" spans="2:14" ht="29.25" customHeight="1">
      <c r="B14" s="107">
        <v>8</v>
      </c>
      <c r="C14" s="253"/>
      <c r="D14" s="253"/>
      <c r="E14" s="253"/>
      <c r="F14" s="253"/>
      <c r="G14" s="255">
        <f>SUM(G7:G13)</f>
        <v>0</v>
      </c>
      <c r="H14" s="255">
        <f>SUM(H7:H13)</f>
        <v>20</v>
      </c>
      <c r="I14" s="255">
        <f t="shared" ref="I14" si="2">SUM(I7:I13)</f>
        <v>20</v>
      </c>
      <c r="J14" s="255">
        <f>+G14+H14-I14</f>
        <v>0</v>
      </c>
      <c r="K14" s="104"/>
    </row>
    <row r="15" spans="2:14" s="105" customFormat="1" ht="18" customHeight="1"/>
    <row r="16" spans="2:14" ht="17.25" customHeight="1"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3:9" s="106" customFormat="1" ht="24" customHeight="1">
      <c r="C17" s="106" t="s">
        <v>1</v>
      </c>
      <c r="G17" s="239"/>
      <c r="H17" s="284" t="s">
        <v>197</v>
      </c>
      <c r="I17" s="284"/>
    </row>
    <row r="18" spans="3:9" s="106" customFormat="1" ht="18" customHeight="1">
      <c r="G18" s="240"/>
      <c r="H18" s="240"/>
    </row>
    <row r="19" spans="3:9" s="106" customFormat="1" ht="21.75" customHeight="1">
      <c r="C19" s="241" t="s">
        <v>5</v>
      </c>
      <c r="D19" s="196"/>
      <c r="E19" s="196"/>
      <c r="G19" s="239"/>
      <c r="H19" s="284" t="s">
        <v>198</v>
      </c>
      <c r="I19" s="284"/>
    </row>
    <row r="20" spans="3:9">
      <c r="E20" s="242" t="s">
        <v>0</v>
      </c>
      <c r="G20" s="105"/>
      <c r="H20" s="105"/>
    </row>
    <row r="21" spans="3:9" ht="24" customHeight="1">
      <c r="G21" s="105"/>
      <c r="H21" s="105"/>
    </row>
  </sheetData>
  <mergeCells count="7">
    <mergeCell ref="L8:N8"/>
    <mergeCell ref="H17:I17"/>
    <mergeCell ref="H19:I19"/>
    <mergeCell ref="B1:K1"/>
    <mergeCell ref="B2:K2"/>
    <mergeCell ref="B3:K3"/>
    <mergeCell ref="D4:I4"/>
  </mergeCells>
  <pageMargins left="0.2" right="0.2" top="0.27" bottom="0.35" header="0.19" footer="0.19"/>
  <pageSetup paperSize="9" scale="85" orientation="landscape" r:id="rId1"/>
  <headerFooter alignWithMargins="0"/>
  <rowBreaks count="3" manualBreakCount="3">
    <brk id="21" max="10" man="1"/>
    <brk id="29" max="10" man="1"/>
    <brk id="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Ekamutneri hamematakan</vt:lpstr>
      <vt:lpstr>Dramakani hamematakan</vt:lpstr>
      <vt:lpstr>Deb. ev kreditor</vt:lpstr>
      <vt:lpstr>Vardzakalutyun</vt:lpstr>
      <vt:lpstr>'Deb. ev kreditor'!Область_печати</vt:lpstr>
      <vt:lpstr>'Ekamutneri hamematakan'!Область_печати</vt:lpstr>
      <vt:lpstr>Vardzakalutyun!Область_печати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Comp</cp:lastModifiedBy>
  <cp:lastPrinted>2019-10-08T08:24:12Z</cp:lastPrinted>
  <dcterms:created xsi:type="dcterms:W3CDTF">1996-10-14T23:33:28Z</dcterms:created>
  <dcterms:modified xsi:type="dcterms:W3CDTF">2019-10-08T11:00:41Z</dcterms:modified>
</cp:coreProperties>
</file>