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35" tabRatio="866" activeTab="0"/>
  </bookViews>
  <sheets>
    <sheet name="Ekamutneri hamematakan" sheetId="1" r:id="rId1"/>
    <sheet name="Dramakani hamematakan" sheetId="2" r:id="rId2"/>
    <sheet name="Deb. ev kreditor" sheetId="3" r:id="rId3"/>
    <sheet name="Vardzakalutyun" sheetId="4" r:id="rId4"/>
    <sheet name="Texekanq tvaqanak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COMPANYNAME" localSheetId="2">'[1]Page 1'!$B$12</definedName>
    <definedName name="_COMPANYNAME" localSheetId="4">'[2]Page 1'!$B$12</definedName>
    <definedName name="_COMPANYNAME" localSheetId="3">'[3]Page 1'!$B$12</definedName>
    <definedName name="_COMPANYNAME">'[4]Page 1'!$B$12</definedName>
    <definedName name="_DATE2" localSheetId="2">'[1]Page 1'!$B$17</definedName>
    <definedName name="_DATE2" localSheetId="4">'[2]Page 1'!$B$17</definedName>
    <definedName name="_DATE2" localSheetId="3">'[3]Page 1'!$B$17</definedName>
    <definedName name="_DATE2">'[4]Page 1'!$B$17</definedName>
    <definedName name="_xlnm.Print_Area" localSheetId="2">'Deb. ev kreditor'!$A$1:$E$71</definedName>
    <definedName name="_xlnm.Print_Area" localSheetId="1">'Dramakani hamematakan'!$A$1:$E$99</definedName>
    <definedName name="_xlnm.Print_Area" localSheetId="0">'Ekamutneri hamematakan'!$A$1:$E$84</definedName>
    <definedName name="_xlnm.Print_Area" localSheetId="3">'Vardzakalutyun'!$A$1:$K$20</definedName>
    <definedName name="Tab" localSheetId="1">#REF!</definedName>
    <definedName name="Tab" localSheetId="4">#REF!</definedName>
    <definedName name="Tab" localSheetId="3">#REF!</definedName>
    <definedName name="Tab">#REF!</definedName>
    <definedName name="Tab1CodeCol" localSheetId="1">#REF!</definedName>
    <definedName name="Tab1CodeCol" localSheetId="0">#REF!</definedName>
    <definedName name="Tab1CodeCol" localSheetId="4">#REF!</definedName>
    <definedName name="Tab1CodeCol" localSheetId="3">#REF!</definedName>
    <definedName name="Tab1CodeCol">#REF!</definedName>
    <definedName name="Tab1Col" localSheetId="1">#REF!</definedName>
    <definedName name="Tab1Col" localSheetId="4">#REF!</definedName>
    <definedName name="Tab1Col" localSheetId="3">#REF!</definedName>
    <definedName name="Tab1Col">#REF!</definedName>
    <definedName name="Tab1Col1" localSheetId="2">#REF!</definedName>
    <definedName name="Tab1Col1" localSheetId="1">#REF!</definedName>
    <definedName name="Tab1Col1" localSheetId="0">#REF!</definedName>
    <definedName name="Tab1Col1" localSheetId="4">#REF!</definedName>
    <definedName name="Tab1Col1" localSheetId="3">#REF!</definedName>
    <definedName name="Tab1Col1">#REF!</definedName>
    <definedName name="Tab1ColLast" localSheetId="2">#REF!</definedName>
    <definedName name="Tab1ColLast" localSheetId="1">#REF!</definedName>
    <definedName name="Tab1ColLast" localSheetId="0">#REF!</definedName>
    <definedName name="Tab1ColLast" localSheetId="4">#REF!</definedName>
    <definedName name="Tab1ColLast" localSheetId="3">#REF!</definedName>
    <definedName name="Tab1ColLast">#REF!</definedName>
    <definedName name="Tab1Row1" localSheetId="2">#REF!</definedName>
    <definedName name="Tab1Row1" localSheetId="1">#REF!</definedName>
    <definedName name="Tab1Row1" localSheetId="0">#REF!</definedName>
    <definedName name="Tab1Row1" localSheetId="4">#REF!</definedName>
    <definedName name="Tab1Row1" localSheetId="3">#REF!</definedName>
    <definedName name="Tab1Row1">#REF!</definedName>
    <definedName name="Tab1RowCode" localSheetId="2">#REF!</definedName>
    <definedName name="Tab1RowCode" localSheetId="1">#REF!</definedName>
    <definedName name="Tab1RowCode" localSheetId="0">#REF!</definedName>
    <definedName name="Tab1RowCode" localSheetId="4">#REF!</definedName>
    <definedName name="Tab1RowCode" localSheetId="3">#REF!</definedName>
    <definedName name="Tab1RowCode">#REF!</definedName>
    <definedName name="Tab1RowLast" localSheetId="2">#REF!</definedName>
    <definedName name="Tab1RowLast" localSheetId="1">#REF!</definedName>
    <definedName name="Tab1RowLast" localSheetId="0">#REF!</definedName>
    <definedName name="Tab1RowLast" localSheetId="4">#REF!</definedName>
    <definedName name="Tab1RowLast" localSheetId="3">#REF!</definedName>
    <definedName name="Tab1RowLast">#REF!</definedName>
    <definedName name="Tab2CodeCol" localSheetId="2">#REF!</definedName>
    <definedName name="Tab2CodeCol" localSheetId="1">#REF!</definedName>
    <definedName name="Tab2CodeCol" localSheetId="0">#REF!</definedName>
    <definedName name="Tab2CodeCol" localSheetId="4">#REF!</definedName>
    <definedName name="Tab2CodeCol" localSheetId="3">#REF!</definedName>
    <definedName name="Tab2CodeCol">#REF!</definedName>
    <definedName name="Tab2Col1" localSheetId="2">#REF!</definedName>
    <definedName name="Tab2Col1" localSheetId="1">#REF!</definedName>
    <definedName name="Tab2Col1" localSheetId="0">#REF!</definedName>
    <definedName name="Tab2Col1" localSheetId="4">#REF!</definedName>
    <definedName name="Tab2Col1" localSheetId="3">#REF!</definedName>
    <definedName name="Tab2Col1">#REF!</definedName>
    <definedName name="Tab2ColLast" localSheetId="2">#REF!</definedName>
    <definedName name="Tab2ColLast" localSheetId="1">#REF!</definedName>
    <definedName name="Tab2ColLast" localSheetId="0">#REF!</definedName>
    <definedName name="Tab2ColLast" localSheetId="4">#REF!</definedName>
    <definedName name="Tab2ColLast" localSheetId="3">#REF!</definedName>
    <definedName name="Tab2ColLast">#REF!</definedName>
    <definedName name="Tab2Row1" localSheetId="2">#REF!</definedName>
    <definedName name="Tab2Row1" localSheetId="1">#REF!</definedName>
    <definedName name="Tab2Row1" localSheetId="0">#REF!</definedName>
    <definedName name="Tab2Row1" localSheetId="4">#REF!</definedName>
    <definedName name="Tab2Row1" localSheetId="3">#REF!</definedName>
    <definedName name="Tab2Row1">#REF!</definedName>
    <definedName name="Tab2RowCode" localSheetId="2">#REF!</definedName>
    <definedName name="Tab2RowCode" localSheetId="1">#REF!</definedName>
    <definedName name="Tab2RowCode" localSheetId="0">#REF!</definedName>
    <definedName name="Tab2RowCode" localSheetId="4">#REF!</definedName>
    <definedName name="Tab2RowCode" localSheetId="3">#REF!</definedName>
    <definedName name="Tab2RowCode">#REF!</definedName>
    <definedName name="Tab2RowLast" localSheetId="2">#REF!</definedName>
    <definedName name="Tab2RowLast" localSheetId="1">#REF!</definedName>
    <definedName name="Tab2RowLast" localSheetId="0">#REF!</definedName>
    <definedName name="Tab2RowLast" localSheetId="4">#REF!</definedName>
    <definedName name="Tab2RowLast" localSheetId="3">#REF!</definedName>
    <definedName name="Tab2RowLast">#REF!</definedName>
    <definedName name="Tab3CodeCol" localSheetId="2">'[5]5'!#REF!</definedName>
    <definedName name="Tab3CodeCol" localSheetId="1">#REF!</definedName>
    <definedName name="Tab3CodeCol" localSheetId="0">#REF!</definedName>
    <definedName name="Tab3CodeCol" localSheetId="4">#REF!</definedName>
    <definedName name="Tab3CodeCol" localSheetId="3">#REF!</definedName>
    <definedName name="Tab3CodeCol">#REF!</definedName>
    <definedName name="Tab3Col1" localSheetId="2">'[5]5'!#REF!</definedName>
    <definedName name="Tab3Col1" localSheetId="1">#REF!</definedName>
    <definedName name="Tab3Col1" localSheetId="0">#REF!</definedName>
    <definedName name="Tab3Col1" localSheetId="4">#REF!</definedName>
    <definedName name="Tab3Col1" localSheetId="3">#REF!</definedName>
    <definedName name="Tab3Col1">#REF!</definedName>
    <definedName name="Tab3ColLast" localSheetId="2">'[5]5'!#REF!</definedName>
    <definedName name="Tab3ColLast" localSheetId="1">#REF!</definedName>
    <definedName name="Tab3ColLast" localSheetId="0">#REF!</definedName>
    <definedName name="Tab3ColLast" localSheetId="4">#REF!</definedName>
    <definedName name="Tab3ColLast" localSheetId="3">#REF!</definedName>
    <definedName name="Tab3ColLast">#REF!</definedName>
    <definedName name="Tab3Row1" localSheetId="2">'[5]5'!#REF!</definedName>
    <definedName name="Tab3Row1" localSheetId="1">#REF!</definedName>
    <definedName name="Tab3Row1" localSheetId="0">#REF!</definedName>
    <definedName name="Tab3Row1" localSheetId="4">#REF!</definedName>
    <definedName name="Tab3Row1" localSheetId="3">#REF!</definedName>
    <definedName name="Tab3Row1">#REF!</definedName>
    <definedName name="Tab3RowLast" localSheetId="2">'[5]5'!#REF!</definedName>
    <definedName name="Tab3RowLast" localSheetId="1">#REF!</definedName>
    <definedName name="Tab3RowLast" localSheetId="0">#REF!</definedName>
    <definedName name="Tab3RowLast" localSheetId="4">#REF!</definedName>
    <definedName name="Tab3RowLast" localSheetId="3">#REF!</definedName>
    <definedName name="Tab3RowLast">#REF!</definedName>
    <definedName name="Tab4CodeCol" localSheetId="2">'[5]5'!#REF!</definedName>
    <definedName name="Tab4CodeCol" localSheetId="1">#REF!</definedName>
    <definedName name="Tab4CodeCol" localSheetId="0">#REF!</definedName>
    <definedName name="Tab4CodeCol" localSheetId="4">#REF!</definedName>
    <definedName name="Tab4CodeCol" localSheetId="3">#REF!</definedName>
    <definedName name="Tab4CodeCol">#REF!</definedName>
    <definedName name="Tab4Col1" localSheetId="2">'[5]5'!#REF!</definedName>
    <definedName name="Tab4Col1" localSheetId="1">#REF!</definedName>
    <definedName name="Tab4Col1" localSheetId="0">#REF!</definedName>
    <definedName name="Tab4Col1" localSheetId="4">#REF!</definedName>
    <definedName name="Tab4Col1" localSheetId="3">#REF!</definedName>
    <definedName name="Tab4Col1">#REF!</definedName>
    <definedName name="Tab4ColLast" localSheetId="2">'[5]5'!#REF!</definedName>
    <definedName name="Tab4ColLast" localSheetId="1">#REF!</definedName>
    <definedName name="Tab4ColLast" localSheetId="0">#REF!</definedName>
    <definedName name="Tab4ColLast" localSheetId="4">#REF!</definedName>
    <definedName name="Tab4ColLast" localSheetId="3">#REF!</definedName>
    <definedName name="Tab4ColLast">#REF!</definedName>
    <definedName name="Tab4Row1" localSheetId="2">'[5]5'!#REF!</definedName>
    <definedName name="Tab4Row1" localSheetId="1">#REF!</definedName>
    <definedName name="Tab4Row1" localSheetId="0">#REF!</definedName>
    <definedName name="Tab4Row1" localSheetId="4">#REF!</definedName>
    <definedName name="Tab4Row1" localSheetId="3">#REF!</definedName>
    <definedName name="Tab4Row1">#REF!</definedName>
    <definedName name="Tab4RowLast" localSheetId="2">'[5]5'!#REF!</definedName>
    <definedName name="Tab4RowLast" localSheetId="1">#REF!</definedName>
    <definedName name="Tab4RowLast" localSheetId="0">#REF!</definedName>
    <definedName name="Tab4RowLast" localSheetId="4">#REF!</definedName>
    <definedName name="Tab4RowLast" localSheetId="3">#REF!</definedName>
    <definedName name="Tab4RowLast">#REF!</definedName>
    <definedName name="Tab5CodeCol" localSheetId="2">'[5]5'!#REF!</definedName>
    <definedName name="Tab5CodeCol" localSheetId="1">#REF!</definedName>
    <definedName name="Tab5CodeCol" localSheetId="0">#REF!</definedName>
    <definedName name="Tab5CodeCol" localSheetId="4">#REF!</definedName>
    <definedName name="Tab5CodeCol" localSheetId="3">#REF!</definedName>
    <definedName name="Tab5CodeCol">#REF!</definedName>
    <definedName name="Tab5Col1" localSheetId="2">'[5]5'!#REF!</definedName>
    <definedName name="Tab5Col1" localSheetId="1">#REF!</definedName>
    <definedName name="Tab5Col1" localSheetId="0">#REF!</definedName>
    <definedName name="Tab5Col1" localSheetId="4">#REF!</definedName>
    <definedName name="Tab5Col1" localSheetId="3">#REF!</definedName>
    <definedName name="Tab5Col1">#REF!</definedName>
    <definedName name="Tab5ColLast" localSheetId="2">'[5]5'!#REF!</definedName>
    <definedName name="Tab5ColLast" localSheetId="1">#REF!</definedName>
    <definedName name="Tab5ColLast" localSheetId="0">#REF!</definedName>
    <definedName name="Tab5ColLast" localSheetId="4">#REF!</definedName>
    <definedName name="Tab5ColLast" localSheetId="3">#REF!</definedName>
    <definedName name="Tab5ColLast">#REF!</definedName>
    <definedName name="Tab5Row1" localSheetId="2">'[5]5'!#REF!</definedName>
    <definedName name="Tab5Row1" localSheetId="1">#REF!</definedName>
    <definedName name="Tab5Row1" localSheetId="0">#REF!</definedName>
    <definedName name="Tab5Row1" localSheetId="4">#REF!</definedName>
    <definedName name="Tab5Row1" localSheetId="3">#REF!</definedName>
    <definedName name="Tab5Row1">#REF!</definedName>
    <definedName name="Tab5RowLast" localSheetId="2">'[5]5'!#REF!</definedName>
    <definedName name="Tab5RowLast" localSheetId="1">#REF!</definedName>
    <definedName name="Tab5RowLast" localSheetId="0">#REF!</definedName>
    <definedName name="Tab5RowLast" localSheetId="4">#REF!</definedName>
    <definedName name="Tab5RowLast" localSheetId="3">#REF!</definedName>
    <definedName name="Tab5RowLast">#REF!</definedName>
    <definedName name="Tab6CodeCol" localSheetId="2">'[5]5'!#REF!</definedName>
    <definedName name="Tab6CodeCol" localSheetId="1">#REF!</definedName>
    <definedName name="Tab6CodeCol" localSheetId="0">#REF!</definedName>
    <definedName name="Tab6CodeCol" localSheetId="4">#REF!</definedName>
    <definedName name="Tab6CodeCol" localSheetId="3">#REF!</definedName>
    <definedName name="Tab6CodeCol">#REF!</definedName>
    <definedName name="Tab6Col1" localSheetId="2">'[5]5'!#REF!</definedName>
    <definedName name="Tab6Col1" localSheetId="1">#REF!</definedName>
    <definedName name="Tab6Col1" localSheetId="0">#REF!</definedName>
    <definedName name="Tab6Col1" localSheetId="4">#REF!</definedName>
    <definedName name="Tab6Col1" localSheetId="3">#REF!</definedName>
    <definedName name="Tab6Col1">#REF!</definedName>
    <definedName name="Tab6ColLast" localSheetId="2">'[5]5'!#REF!</definedName>
    <definedName name="Tab6ColLast" localSheetId="1">#REF!</definedName>
    <definedName name="Tab6ColLast" localSheetId="0">#REF!</definedName>
    <definedName name="Tab6ColLast" localSheetId="4">#REF!</definedName>
    <definedName name="Tab6ColLast" localSheetId="3">#REF!</definedName>
    <definedName name="Tab6ColLast">#REF!</definedName>
    <definedName name="Tab6Row1" localSheetId="2">'[5]5'!#REF!</definedName>
    <definedName name="Tab6Row1" localSheetId="1">#REF!</definedName>
    <definedName name="Tab6Row1" localSheetId="0">#REF!</definedName>
    <definedName name="Tab6Row1" localSheetId="4">#REF!</definedName>
    <definedName name="Tab6Row1" localSheetId="3">#REF!</definedName>
    <definedName name="Tab6Row1">#REF!</definedName>
    <definedName name="Tab6RowLast" localSheetId="2">'[5]5'!#REF!</definedName>
    <definedName name="Tab6RowLast" localSheetId="1">#REF!</definedName>
    <definedName name="Tab6RowLast" localSheetId="0">#REF!</definedName>
    <definedName name="Tab6RowLast" localSheetId="4">#REF!</definedName>
    <definedName name="Tab6RowLast" localSheetId="3">#REF!</definedName>
    <definedName name="Tab6RowLast">#REF!</definedName>
    <definedName name="Tab7CodeCol" localSheetId="2">#REF!</definedName>
    <definedName name="Tab7CodeCol" localSheetId="1">#REF!</definedName>
    <definedName name="Tab7CodeCol" localSheetId="0">#REF!</definedName>
    <definedName name="Tab7CodeCol" localSheetId="4">#REF!</definedName>
    <definedName name="Tab7CodeCol" localSheetId="3">#REF!</definedName>
    <definedName name="Tab7CodeCol">#REF!</definedName>
    <definedName name="Tab7Col1" localSheetId="2">#REF!</definedName>
    <definedName name="Tab7Col1" localSheetId="1">#REF!</definedName>
    <definedName name="Tab7Col1" localSheetId="0">#REF!</definedName>
    <definedName name="Tab7Col1" localSheetId="4">#REF!</definedName>
    <definedName name="Tab7Col1" localSheetId="3">#REF!</definedName>
    <definedName name="Tab7Col1">#REF!</definedName>
    <definedName name="Tab7ColLast" localSheetId="2">#REF!</definedName>
    <definedName name="Tab7ColLast" localSheetId="1">#REF!</definedName>
    <definedName name="Tab7ColLast" localSheetId="0">#REF!</definedName>
    <definedName name="Tab7ColLast" localSheetId="4">#REF!</definedName>
    <definedName name="Tab7ColLast" localSheetId="3">#REF!</definedName>
    <definedName name="Tab7ColLast">#REF!</definedName>
    <definedName name="Tab7Row1" localSheetId="2">#REF!</definedName>
    <definedName name="Tab7Row1" localSheetId="1">#REF!</definedName>
    <definedName name="Tab7Row1" localSheetId="0">#REF!</definedName>
    <definedName name="Tab7Row1" localSheetId="4">#REF!</definedName>
    <definedName name="Tab7Row1" localSheetId="3">#REF!</definedName>
    <definedName name="Tab7Row1">#REF!</definedName>
    <definedName name="Tab7RowCode" localSheetId="2">#REF!</definedName>
    <definedName name="Tab7RowCode" localSheetId="1">#REF!</definedName>
    <definedName name="Tab7RowCode" localSheetId="0">#REF!</definedName>
    <definedName name="Tab7RowCode" localSheetId="4">#REF!</definedName>
    <definedName name="Tab7RowCode" localSheetId="3">#REF!</definedName>
    <definedName name="Tab7RowCode">#REF!</definedName>
    <definedName name="Tab7RowLast" localSheetId="2">#REF!</definedName>
    <definedName name="Tab7RowLast" localSheetId="1">#REF!</definedName>
    <definedName name="Tab7RowLast" localSheetId="0">#REF!</definedName>
    <definedName name="Tab7RowLast" localSheetId="4">#REF!</definedName>
    <definedName name="Tab7RowLast" localSheetId="3">#REF!</definedName>
    <definedName name="Tab7RowLast">#REF!</definedName>
    <definedName name="Z_CE558B79_967C_4370_A327_2E0AD575335B_.wvu.Cols" localSheetId="3" hidden="1">'Vardzakalutyun'!$A:$A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</definedName>
    <definedName name="Z_CE558B79_967C_4370_A327_2E0AD575335B_.wvu.PrintArea" localSheetId="3" hidden="1">'Vardzakalutyun'!$A$1:$K$20</definedName>
    <definedName name="Z_DFB9180E_8A59_4B09_A6CF_39575E98CB48_.wvu.Cols" localSheetId="3" hidden="1">'Vardzakalutyun'!$A:$A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</definedName>
    <definedName name="Z_DFB9180E_8A59_4B09_A6CF_39575E98CB48_.wvu.PrintArea" localSheetId="3" hidden="1">'Vardzakalutyun'!$A$1:$K$20</definedName>
    <definedName name="Z_E23C3F5E_752E_4BD8_BC2E_9DD0A6C15BA2_.wvu.Cols" localSheetId="3" hidden="1">'Vardzakalutyun'!$A:$A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,'Vardzakalutyun'!#REF!</definedName>
    <definedName name="Z_E23C3F5E_752E_4BD8_BC2E_9DD0A6C15BA2_.wvu.PrintArea" localSheetId="3" hidden="1">'Vardzakalutyun'!$A$1:$K$20</definedName>
  </definedNames>
  <calcPr fullCalcOnLoad="1"/>
</workbook>
</file>

<file path=xl/sharedStrings.xml><?xml version="1.0" encoding="utf-8"?>
<sst xmlns="http://schemas.openxmlformats.org/spreadsheetml/2006/main" count="404" uniqueCount="231">
  <si>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</si>
  <si>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</si>
  <si>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</si>
  <si>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</si>
  <si>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</si>
  <si>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</si>
  <si>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</si>
  <si>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>II</t>
  </si>
  <si>
    <t>բաժանորդային վճար</t>
  </si>
  <si>
    <t>րոպեավճար</t>
  </si>
  <si>
    <t>ինտերնետ կապ</t>
  </si>
  <si>
    <t>Հոդվածի անվանումը</t>
  </si>
  <si>
    <t>Դրամական միջոցների ազատ մնացորդը հաշվետու ժամանակաշրջանի սկզբին</t>
  </si>
  <si>
    <t>III</t>
  </si>
  <si>
    <t>շահութահարկի գծով</t>
  </si>
  <si>
    <t>IV</t>
  </si>
  <si>
    <t>Դրամական միջոցների ազատ մնացորդը հաշվետու ժամանակաշրջանի վերջին</t>
  </si>
  <si>
    <t xml:space="preserve">  հազ.դրամ</t>
  </si>
  <si>
    <t>ԱԱՀ-ի գծով</t>
  </si>
  <si>
    <t>Տարբերություն ավելացում (+) նվազեցում (-)</t>
  </si>
  <si>
    <t xml:space="preserve">  Տ Ե Ղ Ե Կ Ա Ն Ք</t>
  </si>
  <si>
    <t>աշակերտական գույք</t>
  </si>
  <si>
    <t>ա)</t>
  </si>
  <si>
    <t xml:space="preserve">բ) </t>
  </si>
  <si>
    <t xml:space="preserve">գ) </t>
  </si>
  <si>
    <t>հիմնական միջոցի</t>
  </si>
  <si>
    <t>ամրացված գույքի (շենք)</t>
  </si>
  <si>
    <t>սպորտային գույք</t>
  </si>
  <si>
    <t>գրականություն</t>
  </si>
  <si>
    <t>ՏԵՂԵԿԱՆՔ</t>
  </si>
  <si>
    <t>պարգևատրում</t>
  </si>
  <si>
    <t>Ֆինանսական օգնությունից (օգնիր դպրոցիդ)</t>
  </si>
  <si>
    <t xml:space="preserve">ոչ ընթացիկ </t>
  </si>
  <si>
    <t xml:space="preserve">ընթացիկ </t>
  </si>
  <si>
    <t>պայմանով (անհատույց) ստացված</t>
  </si>
  <si>
    <t>ՀԱՎԵԼՈՒՐԴ (ՊԱԿԱՍՈՒՐԴ)</t>
  </si>
  <si>
    <t xml:space="preserve"> Տ Ե Ղ Ե Կ Ա Ն Ք</t>
  </si>
  <si>
    <t>Ընդամենը դրամական միջոցների ներհոսքեր, այդ թվում՝</t>
  </si>
  <si>
    <t>Ընդամենը դրամական միջոցների արտահոսքեր, այդ թվում՝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</si>
  <si>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</si>
  <si>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</si>
  <si>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</si>
  <si>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Հիմնական միջոցների ձեռքբերում, այդ թվում՝</t>
  </si>
  <si>
    <t>Հիմնական միջոցների հիմնական վերանորոգում, 
այդ թվում՝</t>
  </si>
  <si>
    <t>/անուն, ազգանուն/</t>
  </si>
  <si>
    <t>ԵԿԱՄՈՒՏՆԵՐ, այդ թվում՝</t>
  </si>
  <si>
    <t>ԾԱԽՍԵՐ, այդ թվում՝</t>
  </si>
  <si>
    <t>ԸՆԴԱՄԵՆԸ</t>
  </si>
  <si>
    <t>Դեբիտորական պարտքերի և կրեդիտորական պարտավորությունների վերաբերյալ</t>
  </si>
  <si>
    <t>հազ. դրամ</t>
  </si>
  <si>
    <t>Բովանդակությունը</t>
  </si>
  <si>
    <t>Գումարը</t>
  </si>
  <si>
    <t>Պարտքի (պարտավորության) առաջացման ամիս/տարի</t>
  </si>
  <si>
    <t>Դեբիտորական պարտքեր</t>
  </si>
  <si>
    <t>Տրված կանխավճարներ, այդ թվում՝</t>
  </si>
  <si>
    <t>«Հայաստանի Էլեկտրական ցանցեր» ՓԲԸ</t>
  </si>
  <si>
    <t>էլ.էներգիայի գծով</t>
  </si>
  <si>
    <t>«Գազպրոմ Արմենիա» ՓԲԸ</t>
  </si>
  <si>
    <t>ջեռուցման գծով</t>
  </si>
  <si>
    <t>«Վեոլիա Ջուր» ՓԲԸ</t>
  </si>
  <si>
    <t>ջրմուղ-կոյուղու գծով</t>
  </si>
  <si>
    <t>կապի գծով</t>
  </si>
  <si>
    <t>«---------------------»</t>
  </si>
  <si>
    <t>դրոշմանիշային վճար</t>
  </si>
  <si>
    <t>«--------------------» հարկային տեսչություն</t>
  </si>
  <si>
    <t>եկամտային հարկի գծով</t>
  </si>
  <si>
    <t xml:space="preserve">սոցիալական վճարների գծով </t>
  </si>
  <si>
    <t>Կազմակերպության աշխատակիցներ</t>
  </si>
  <si>
    <t xml:space="preserve">աշխատավարձի գծով </t>
  </si>
  <si>
    <t>արհմիության վճարի գծով</t>
  </si>
  <si>
    <t>Դեբիտորական պարտքեր վաճարքների գծով, այդ թվում՝</t>
  </si>
  <si>
    <t>ուսման վճարի կամ վճարովի ծառայությունների գծով</t>
  </si>
  <si>
    <t>«----------------------»</t>
  </si>
  <si>
    <t>վարձակալության գծով</t>
  </si>
  <si>
    <t>կոմունալ համավճարների գծով</t>
  </si>
  <si>
    <t>Կրեդիտորական պարտավորություններ</t>
  </si>
  <si>
    <t>Ստացված կանխավճարներ, այդ թվում՝</t>
  </si>
  <si>
    <t xml:space="preserve">Տարածքը 
վարձակալած
 կազմակերպության
 անվանումը </t>
  </si>
  <si>
    <t>Վարձակալությամբ տրված տարածքի մակերեսը
 /քմ/</t>
  </si>
  <si>
    <t>Վարձակալության ժամկետը</t>
  </si>
  <si>
    <t>Ծանոթություն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</si>
  <si>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</si>
  <si>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</si>
  <si>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</si>
  <si>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</si>
  <si>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</si>
  <si>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</si>
  <si>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</si>
  <si>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</si>
  <si>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</si>
  <si>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</si>
  <si>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</si>
  <si>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</si>
  <si>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ՀԾ-ի սպասարկում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</si>
  <si>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</si>
  <si>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</si>
  <si>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</si>
  <si>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</si>
  <si>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Ընթացիկ վերանորոգում</t>
  </si>
  <si>
    <t>Նյութեր (ապրանքներ), այդ թվում՝</t>
  </si>
  <si>
    <t>Աշխատավարձ, որից՝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</si>
  <si>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</si>
  <si>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</si>
  <si>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</si>
  <si>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</si>
  <si>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Պայմանագրային ծառայությունների ձեռքբերում, այդ թվում՝</t>
  </si>
  <si>
    <t>ներկայացուցչական արտահոսքեր</t>
  </si>
  <si>
    <t>Ընթացիկ վերանորոգում, այդ թվում՝</t>
  </si>
  <si>
    <t>Տնտեսական ապրանքներ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</si>
  <si>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</si>
  <si>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</si>
  <si>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</si>
  <si>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</si>
  <si>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</si>
  <si>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</si>
  <si>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Սոցիալապես անապահով 
երեխաների դասագրքերի 
փոխհատուցման գումար</t>
  </si>
  <si>
    <t>Գրասենյակային ապրանքներ, Ձևաթղթեր (Վիամիր)</t>
  </si>
  <si>
    <t>Շինանյութ, Փոքրարժեք և արագամաշ առարկաներ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</si>
  <si>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</si>
  <si>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</si>
  <si>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</si>
  <si>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Թերթերի բաժանորդագրություն, Հայտարարություններ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</si>
  <si>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</si>
  <si>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</si>
  <si>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</si>
  <si>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</si>
  <si>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</si>
  <si>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</si>
  <si>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այլ հարկեր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</si>
  <si>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</si>
  <si>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</si>
  <si>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</si>
  <si>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</si>
  <si>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</si>
  <si>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Այլ մեքենաներ և սարքավորումներ</t>
  </si>
  <si>
    <t>1)</t>
  </si>
  <si>
    <t>2)</t>
  </si>
  <si>
    <t>3)</t>
  </si>
  <si>
    <t>Ոչ նյութական հիմնական միջոցներ</t>
  </si>
  <si>
    <t>Հատուկ նշանակության սարքավորումներ (երաժշտական գործիքներ, արտադրական սարքավորումներ և այլն)</t>
  </si>
  <si>
    <t>Նախագծահետազոտական արտահոսքեր</t>
  </si>
  <si>
    <t>Վարչական սարքավորումներ, այդ թվում՝</t>
  </si>
  <si>
    <t>Գույքահարկ</t>
  </si>
  <si>
    <t>Տարեսկզբի դրամական միջոցների ազատ մնացորդի օգտագործում, այդ թվում՝</t>
  </si>
  <si>
    <t>Վճարովի ծառայություն, Ուսումնական պրակտիկա, Ակտիվների օտարում</t>
  </si>
  <si>
    <t>Սուբսիդիա</t>
  </si>
  <si>
    <t>Ապրանքների մատակարարում և ծառայությունների մատուցում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</si>
  <si>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</si>
  <si>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</si>
  <si>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</si>
  <si>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</si>
  <si>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</si>
  <si>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</si>
  <si>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>Այլ ներհոսքեր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</si>
  <si>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</si>
  <si>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Այլ եկամուտներ</t>
  </si>
  <si>
    <t>Այլ արտահոսքեր</t>
  </si>
  <si>
    <t>Պարտադիր վճարներ, այդ թվում՝</t>
  </si>
  <si>
    <t>Հարկային պարտավորություններ, այդ թվում՝</t>
  </si>
  <si>
    <t>շահութահարկ</t>
  </si>
  <si>
    <t>ԱԱՀ</t>
  </si>
  <si>
    <t>Այլ ծախսեր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</si>
  <si>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</si>
  <si>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</si>
  <si>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</si>
  <si>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 xml:space="preserve">Պայմանով ստացված ակտիվներ, այդ թվում՝  </t>
  </si>
  <si>
    <t>Անհատույց ստացված գույքի մաշվածություն</t>
  </si>
  <si>
    <t xml:space="preserve"> </t>
  </si>
  <si>
    <t>Պարտապանի (պարտատիրոջ) 
անվանումը</t>
  </si>
  <si>
    <t>Գործունեության բնույթը</t>
  </si>
  <si>
    <t>Հաշվետու ժամանակաշրջանի համար հաշվարկված վարձավճարն ըստ պայմանագրի
 /դրամ/</t>
  </si>
  <si>
    <t>այլ դրամաշնորհներ</t>
  </si>
  <si>
    <t>սոցիալապես անապահով երեխաների դասագրքերի վարձավճարի 
փոխհատուցում</t>
  </si>
  <si>
    <t>Կապիտալ, այդ թվում՝</t>
  </si>
  <si>
    <t xml:space="preserve">Ընթացիկ, այդ թվում՝ </t>
  </si>
  <si>
    <t>Արտագերատեսչական արտահոսքեր</t>
  </si>
  <si>
    <t>Համակարգչային ծրագրեր, Քանդակներ, Նկարներ և այլն</t>
  </si>
  <si>
    <t>Ջրի սակագնի փոխհատուցման սուբսիդիա և այլն</t>
  </si>
  <si>
    <t>Քարթրիջի լիցքավորում, Տեխնիկայի (տրանսպորտային միջոցի) ընթացիկ վերանորոգում և սպասարկում</t>
  </si>
  <si>
    <t>Էլ. ստորագրություն, Լիցենզիա, Կադաստր, Պետ.ռեգիստր, Տրանսպորտային միջոցի տեխ.զննում</t>
  </si>
  <si>
    <t>Երևան համայնքի բյուջե</t>
  </si>
  <si>
    <t>ախտաբանության գծով</t>
  </si>
  <si>
    <t>Աղբահանության գծով</t>
  </si>
  <si>
    <t>ՀՀ պետական բյուջեից կանխավճար</t>
  </si>
  <si>
    <t>ջեռուցման համակարգի սպասարկման գծով</t>
  </si>
  <si>
    <t xml:space="preserve">                                                    Կ.Տ</t>
  </si>
  <si>
    <t>Տարակարգ</t>
  </si>
  <si>
    <t>վճարովի ծառայություններից</t>
  </si>
  <si>
    <t>ուսումնական պրակտիկայից</t>
  </si>
  <si>
    <t>+ դեբիտոր (01.01.2021թ. դրությամբ)</t>
  </si>
  <si>
    <t>ծախս + կրեդիտոր  (01.01.2021թ. դրությամբ)</t>
  </si>
  <si>
    <t>2,3,1</t>
  </si>
  <si>
    <t>2,3,2</t>
  </si>
  <si>
    <t>2,3,3</t>
  </si>
  <si>
    <t>2,3,4</t>
  </si>
  <si>
    <t>«-------------------------» ՓԲԸ</t>
  </si>
  <si>
    <t>Կրթական, մշակութային և սպորտային նպաստներ բյուջեից</t>
  </si>
  <si>
    <t>նոր տողեր ավելացնել 13 և 14 տողերի միջև</t>
  </si>
  <si>
    <t xml:space="preserve"> Եկամուտների ու ծախսերի հաստատված նախահաշվի և  փաստացի կատարողականի
 համեմատական ցուցանիշների վերաբերյալ</t>
  </si>
  <si>
    <r>
      <t xml:space="preserve">Հաշվետու ժամանակաշրջանի </t>
    </r>
    <r>
      <rPr>
        <b/>
        <u val="single"/>
        <sz val="10"/>
        <rFont val="GHEA Grapalat"/>
        <family val="3"/>
      </rPr>
      <t>հաստատված նախահաշիվ</t>
    </r>
  </si>
  <si>
    <r>
      <t xml:space="preserve">Հաշվետու ժամանակաշրջանի </t>
    </r>
    <r>
      <rPr>
        <b/>
        <u val="single"/>
        <sz val="10"/>
        <rFont val="GHEA Grapalat"/>
        <family val="3"/>
      </rPr>
      <t>փաստացի կատարողական</t>
    </r>
  </si>
  <si>
    <t>Դրամական միջոցների հոսքերի հաստատված նախահաշվի և  փաստացի դրամական միջոցների հոսքերի համեմատական ցուցանիշների վերաբերյալ</t>
  </si>
  <si>
    <t>տարեսկզբի դրամական միջոցների ազատ մնացորդի օգտագործում, այդ թվում՝</t>
  </si>
  <si>
    <t>ԶՈՒՏ ՀԱՎԵԼՈՒՐԴ (ՊԱԿԱՍՈՒՐԴ)</t>
  </si>
  <si>
    <t>Տեղեկանք</t>
  </si>
  <si>
    <t>Անվանում</t>
  </si>
  <si>
    <t xml:space="preserve">Թվաքանակ / Գումար </t>
  </si>
  <si>
    <t>Աշակերտների փաստացի թվաքանակ</t>
  </si>
  <si>
    <t>Աշխատողների փաստացի միջին թվաքանակ, որից</t>
  </si>
  <si>
    <t>վարչական անձնակազմի թվաքանակ</t>
  </si>
  <si>
    <t>սպասարկող անձնակազմի թվաքանակ</t>
  </si>
  <si>
    <t>մանկավարժական անձնակազմի թվաքանակ</t>
  </si>
  <si>
    <t>Աշխատողների փաստացի աշխատավարձի ֆոնդ, որից</t>
  </si>
  <si>
    <t>վարչական անձնակազմի աշխատավարձի ֆոնդ (հազ.դրամ)</t>
  </si>
  <si>
    <t>սպասարկող անձնակազմի աշխատավարձի ֆոնդ (հազ.դրամ)</t>
  </si>
  <si>
    <t>մանկարժական անձնակազմի աշխատավարձի ֆոնդ (հազ.դրամ)</t>
  </si>
  <si>
    <t xml:space="preserve"> վարձակալությամբ տրված տարածքների և դրանց դիմաց գանձված 
վարձավճարների վերաբերյալ</t>
  </si>
  <si>
    <t>Պարտքը տարեսկզբին
 /դրամ/</t>
  </si>
  <si>
    <t>Հաշվետու ժամանակաշրջանի համար փաստացի գանձվել է 
/դրամ/</t>
  </si>
  <si>
    <t>Պարտքը
 հաշվետու ժամանակաշրջանի վերջին 
/դրամ/</t>
  </si>
  <si>
    <t>աշակերտների և աշխատակիցների թվաքանակի վերաբերյալ</t>
  </si>
  <si>
    <t xml:space="preserve">«Երևանի Վիլյամ Սարոյանի անվան հ.138հիմնական դպրոց» ՊՈԱԿ-ի </t>
  </si>
  <si>
    <t>Լուիզա Հովհաննիսյան</t>
  </si>
  <si>
    <t>Լուրզա Հովհաննիսյան</t>
  </si>
  <si>
    <t>«Տելեկոմ Արմենիա» ՓԲԸ</t>
  </si>
  <si>
    <t>ՀՀ պետբյուջե</t>
  </si>
  <si>
    <t>«Մաշտոց» հարկային տեսչություն</t>
  </si>
  <si>
    <t xml:space="preserve">  01. 01. 2021թ. – 01.10. 2021թ.</t>
  </si>
  <si>
    <t>Արմինե Հարությունյան</t>
  </si>
  <si>
    <t>01.10.2021</t>
  </si>
  <si>
    <t>01.10.21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</si>
</sst>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_р_."/>
    <numFmt numFmtId="166" formatCode="#,##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b/>
      <u val="single"/>
      <sz val="10"/>
      <name val="GHEA Grapalat"/>
      <family val="3"/>
    </font>
    <font>
      <b/>
      <u val="single"/>
      <sz val="12"/>
      <name val="GHEA Grapalat"/>
      <family val="3"/>
    </font>
    <font>
      <b/>
      <sz val="9"/>
      <name val="GHEA Grapalat"/>
      <family val="3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sz val="8"/>
      <name val="GHEA Grapalat"/>
      <family val="3"/>
    </font>
    <font>
      <sz val="14"/>
      <name val="GHEA Grapalat"/>
      <family val="3"/>
    </font>
    <font>
      <b/>
      <sz val="12"/>
      <name val="Sylfaen"/>
      <family val="1"/>
    </font>
    <font>
      <sz val="12"/>
      <name val="Arial AMU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 Armenian"/>
      <family val="2"/>
    </font>
    <font>
      <sz val="11"/>
      <color theme="1"/>
      <name val="Arial Armenian"/>
      <family val="2"/>
    </font>
    <font>
      <b/>
      <sz val="12"/>
      <color theme="1"/>
      <name val="GHEA Grapalat"/>
      <family val="3"/>
    </font>
    <font>
      <b/>
      <sz val="18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1" borderId="1" applyNumberFormat="0" applyAlignment="0" applyProtection="0"/>
    <xf numFmtId="0" fontId="47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44" borderId="1" applyNumberFormat="0" applyAlignment="0" applyProtection="0"/>
    <xf numFmtId="0" fontId="54" fillId="0" borderId="6" applyNumberFormat="0" applyFill="0" applyAlignment="0" applyProtection="0"/>
    <xf numFmtId="0" fontId="55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56" fillId="41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11" fillId="13" borderId="10" applyNumberFormat="0" applyAlignment="0" applyProtection="0"/>
    <xf numFmtId="0" fontId="14" fillId="51" borderId="11" applyNumberFormat="0" applyAlignment="0" applyProtection="0"/>
    <xf numFmtId="0" fontId="4" fillId="51" borderId="10" applyNumberFormat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" fillId="52" borderId="16" applyNumberFormat="0" applyAlignment="0" applyProtection="0"/>
    <xf numFmtId="0" fontId="15" fillId="0" borderId="0" applyNumberFormat="0" applyFill="0" applyBorder="0" applyAlignment="0" applyProtection="0"/>
    <xf numFmtId="0" fontId="13" fillId="53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2" fillId="0" borderId="18" applyNumberFormat="0" applyFill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7" fillId="10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0" fillId="0" borderId="0" xfId="75" applyFont="1" applyAlignment="1">
      <alignment vertical="center"/>
      <protection/>
    </xf>
    <xf numFmtId="0" fontId="20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164" fontId="21" fillId="0" borderId="19" xfId="80" applyNumberFormat="1" applyFont="1" applyBorder="1" applyAlignment="1" applyProtection="1">
      <alignment horizontal="center" vertical="center"/>
      <protection locked="0"/>
    </xf>
    <xf numFmtId="164" fontId="20" fillId="0" borderId="19" xfId="80" applyNumberFormat="1" applyFont="1" applyBorder="1" applyAlignment="1" applyProtection="1">
      <alignment horizontal="center" vertical="center"/>
      <protection locked="0"/>
    </xf>
    <xf numFmtId="0" fontId="20" fillId="0" borderId="19" xfId="80" applyNumberFormat="1" applyFont="1" applyBorder="1" applyAlignment="1" applyProtection="1">
      <alignment horizontal="center" vertical="center"/>
      <protection locked="0"/>
    </xf>
    <xf numFmtId="0" fontId="20" fillId="0" borderId="0" xfId="75" applyFont="1" applyAlignment="1" applyProtection="1">
      <alignment vertical="center"/>
      <protection locked="0"/>
    </xf>
    <xf numFmtId="0" fontId="20" fillId="0" borderId="0" xfId="75" applyFont="1" applyAlignment="1" applyProtection="1">
      <alignment vertical="center"/>
      <protection hidden="1"/>
    </xf>
    <xf numFmtId="0" fontId="24" fillId="0" borderId="0" xfId="75" applyFont="1" applyAlignment="1" applyProtection="1">
      <alignment vertical="center"/>
      <protection locked="0"/>
    </xf>
    <xf numFmtId="0" fontId="24" fillId="0" borderId="0" xfId="75" applyFont="1" applyAlignment="1" applyProtection="1">
      <alignment vertical="center"/>
      <protection hidden="1"/>
    </xf>
    <xf numFmtId="0" fontId="20" fillId="0" borderId="19" xfId="75" applyFont="1" applyBorder="1" applyAlignment="1" applyProtection="1">
      <alignment horizontal="center" vertical="center"/>
      <protection locked="0"/>
    </xf>
    <xf numFmtId="0" fontId="20" fillId="0" borderId="19" xfId="75" applyFont="1" applyBorder="1" applyAlignment="1" applyProtection="1">
      <alignment vertical="center"/>
      <protection/>
    </xf>
    <xf numFmtId="164" fontId="20" fillId="0" borderId="19" xfId="75" applyNumberFormat="1" applyFont="1" applyBorder="1" applyAlignment="1" applyProtection="1">
      <alignment horizontal="center" vertical="center" wrapText="1"/>
      <protection locked="0"/>
    </xf>
    <xf numFmtId="0" fontId="20" fillId="0" borderId="19" xfId="75" applyFont="1" applyBorder="1" applyAlignment="1" applyProtection="1">
      <alignment horizontal="left" vertical="center"/>
      <protection/>
    </xf>
    <xf numFmtId="0" fontId="25" fillId="0" borderId="0" xfId="75" applyFont="1" applyAlignment="1" applyProtection="1">
      <alignment vertical="center"/>
      <protection locked="0"/>
    </xf>
    <xf numFmtId="0" fontId="21" fillId="0" borderId="19" xfId="8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164" fontId="23" fillId="0" borderId="0" xfId="0" applyNumberFormat="1" applyFont="1" applyBorder="1" applyAlignment="1" applyProtection="1">
      <alignment horizontal="center" vertical="center"/>
      <protection locked="0"/>
    </xf>
    <xf numFmtId="0" fontId="21" fillId="0" borderId="19" xfId="75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6" fillId="0" borderId="0" xfId="75" applyFo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65" fontId="21" fillId="0" borderId="19" xfId="80" applyNumberFormat="1" applyFont="1" applyBorder="1" applyAlignment="1" applyProtection="1">
      <alignment horizontal="left" vertical="center" wrapText="1"/>
      <protection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5" fillId="0" borderId="20" xfId="80" applyFont="1" applyBorder="1" applyAlignment="1" applyProtection="1">
      <alignment horizontal="center" vertical="center"/>
      <protection hidden="1"/>
    </xf>
    <xf numFmtId="0" fontId="30" fillId="0" borderId="20" xfId="75" applyNumberFormat="1" applyFont="1" applyBorder="1" applyAlignment="1" applyProtection="1">
      <alignment horizontal="center" vertical="center" wrapText="1"/>
      <protection hidden="1"/>
    </xf>
    <xf numFmtId="0" fontId="25" fillId="0" borderId="20" xfId="75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3" fillId="0" borderId="0" xfId="75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9" fillId="0" borderId="0" xfId="8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0" fillId="0" borderId="0" xfId="75" applyFont="1" applyAlignment="1" applyProtection="1">
      <alignment horizontal="center" vertical="center"/>
      <protection locked="0"/>
    </xf>
    <xf numFmtId="0" fontId="24" fillId="0" borderId="0" xfId="75" applyFont="1" applyAlignment="1" applyProtection="1">
      <alignment horizontal="center" vertical="center"/>
      <protection locked="0"/>
    </xf>
    <xf numFmtId="0" fontId="20" fillId="0" borderId="0" xfId="75" applyFont="1" applyAlignment="1" applyProtection="1">
      <alignment horizontal="center" vertical="center" wrapText="1"/>
      <protection locked="0"/>
    </xf>
    <xf numFmtId="0" fontId="23" fillId="0" borderId="0" xfId="75" applyFont="1" applyAlignment="1" applyProtection="1">
      <alignment horizontal="center" vertical="center"/>
      <protection locked="0"/>
    </xf>
    <xf numFmtId="0" fontId="20" fillId="0" borderId="0" xfId="75" applyFont="1" applyAlignment="1" applyProtection="1">
      <alignment horizontal="center"/>
      <protection locked="0"/>
    </xf>
    <xf numFmtId="0" fontId="24" fillId="0" borderId="0" xfId="75" applyFont="1" applyAlignment="1" applyProtection="1">
      <alignment horizontal="center"/>
      <protection locked="0"/>
    </xf>
    <xf numFmtId="0" fontId="20" fillId="0" borderId="0" xfId="75" applyFont="1" applyAlignment="1" applyProtection="1">
      <alignment horizontal="left" vertical="center"/>
      <protection locked="0"/>
    </xf>
    <xf numFmtId="0" fontId="20" fillId="0" borderId="0" xfId="75" applyFont="1" applyAlignment="1" applyProtection="1">
      <alignment horizontal="left" vertical="center" wrapText="1"/>
      <protection locked="0"/>
    </xf>
    <xf numFmtId="0" fontId="23" fillId="0" borderId="0" xfId="75" applyFont="1" applyAlignment="1" applyProtection="1">
      <alignment horizontal="left" vertical="center"/>
      <protection locked="0"/>
    </xf>
    <xf numFmtId="0" fontId="20" fillId="0" borderId="0" xfId="75" applyFont="1" applyAlignment="1">
      <alignment horizontal="center" vertical="center"/>
      <protection/>
    </xf>
    <xf numFmtId="0" fontId="24" fillId="0" borderId="0" xfId="75" applyFont="1" applyAlignment="1">
      <alignment vertical="center"/>
      <protection/>
    </xf>
    <xf numFmtId="0" fontId="21" fillId="0" borderId="0" xfId="75" applyFont="1" applyAlignment="1">
      <alignment vertical="center"/>
      <protection/>
    </xf>
    <xf numFmtId="0" fontId="21" fillId="0" borderId="0" xfId="75" applyFont="1" applyAlignment="1" applyProtection="1">
      <alignment vertical="center"/>
      <protection locked="0"/>
    </xf>
    <xf numFmtId="0" fontId="21" fillId="0" borderId="0" xfId="75" applyFont="1" applyAlignment="1" applyProtection="1">
      <alignment vertical="center"/>
      <protection/>
    </xf>
    <xf numFmtId="0" fontId="24" fillId="0" borderId="0" xfId="75" applyFont="1" applyAlignment="1" applyProtection="1">
      <alignment vertical="center"/>
      <protection/>
    </xf>
    <xf numFmtId="0" fontId="20" fillId="0" borderId="0" xfId="75" applyFont="1" applyAlignment="1" applyProtection="1">
      <alignment wrapText="1"/>
      <protection locked="0"/>
    </xf>
    <xf numFmtId="0" fontId="24" fillId="0" borderId="0" xfId="75" applyFont="1" applyAlignment="1" applyProtection="1">
      <alignment wrapText="1"/>
      <protection locked="0"/>
    </xf>
    <xf numFmtId="0" fontId="20" fillId="0" borderId="0" xfId="75" applyFont="1" applyProtection="1">
      <alignment/>
      <protection locked="0"/>
    </xf>
    <xf numFmtId="0" fontId="20" fillId="0" borderId="0" xfId="75" applyFont="1">
      <alignment/>
      <protection/>
    </xf>
    <xf numFmtId="0" fontId="20" fillId="0" borderId="0" xfId="75" applyFont="1" applyAlignment="1" applyProtection="1">
      <alignment horizontal="center" vertical="center"/>
      <protection/>
    </xf>
    <xf numFmtId="0" fontId="20" fillId="0" borderId="0" xfId="75" applyFont="1" applyAlignment="1" applyProtection="1">
      <alignment vertical="center"/>
      <protection/>
    </xf>
    <xf numFmtId="0" fontId="20" fillId="0" borderId="0" xfId="75" applyFont="1" applyAlignment="1" applyProtection="1">
      <alignment horizontal="right" vertical="center"/>
      <protection/>
    </xf>
    <xf numFmtId="0" fontId="30" fillId="0" borderId="19" xfId="75" applyFont="1" applyBorder="1" applyAlignment="1" applyProtection="1">
      <alignment horizontal="center" vertical="center" wrapText="1"/>
      <protection/>
    </xf>
    <xf numFmtId="0" fontId="30" fillId="0" borderId="21" xfId="75" applyFont="1" applyBorder="1" applyAlignment="1" applyProtection="1">
      <alignment horizontal="center" vertical="center" wrapText="1"/>
      <protection/>
    </xf>
    <xf numFmtId="0" fontId="33" fillId="0" borderId="19" xfId="75" applyFont="1" applyBorder="1" applyAlignment="1" applyProtection="1">
      <alignment horizontal="center" vertical="center" wrapText="1"/>
      <protection/>
    </xf>
    <xf numFmtId="0" fontId="30" fillId="0" borderId="0" xfId="75" applyFont="1" applyAlignment="1" applyProtection="1">
      <alignment vertical="center"/>
      <protection locked="0"/>
    </xf>
    <xf numFmtId="0" fontId="30" fillId="0" borderId="0" xfId="75" applyFont="1" applyAlignment="1">
      <alignment vertical="center"/>
      <protection/>
    </xf>
    <xf numFmtId="0" fontId="25" fillId="0" borderId="19" xfId="75" applyFont="1" applyBorder="1" applyAlignment="1" applyProtection="1">
      <alignment horizontal="center" vertical="center" wrapText="1"/>
      <protection/>
    </xf>
    <xf numFmtId="0" fontId="25" fillId="0" borderId="21" xfId="75" applyFont="1" applyBorder="1" applyAlignment="1" applyProtection="1">
      <alignment horizontal="center" vertical="center" wrapText="1"/>
      <protection/>
    </xf>
    <xf numFmtId="164" fontId="25" fillId="0" borderId="19" xfId="75" applyNumberFormat="1" applyFont="1" applyBorder="1" applyAlignment="1" applyProtection="1">
      <alignment horizontal="center" vertical="center" wrapText="1"/>
      <protection/>
    </xf>
    <xf numFmtId="164" fontId="25" fillId="0" borderId="19" xfId="75" applyNumberFormat="1" applyFont="1" applyBorder="1" applyAlignment="1" applyProtection="1">
      <alignment horizontal="center" vertical="center" wrapText="1"/>
      <protection locked="0"/>
    </xf>
    <xf numFmtId="0" fontId="25" fillId="0" borderId="0" xfId="75" applyFont="1" applyAlignment="1">
      <alignment vertical="center"/>
      <protection/>
    </xf>
    <xf numFmtId="0" fontId="20" fillId="0" borderId="19" xfId="75" applyFont="1" applyBorder="1" applyAlignment="1" applyProtection="1">
      <alignment horizontal="center" vertical="center" wrapText="1"/>
      <protection/>
    </xf>
    <xf numFmtId="0" fontId="20" fillId="0" borderId="21" xfId="75" applyFont="1" applyBorder="1" applyAlignment="1" applyProtection="1">
      <alignment horizontal="left" vertical="center" wrapText="1"/>
      <protection/>
    </xf>
    <xf numFmtId="0" fontId="20" fillId="0" borderId="21" xfId="75" applyFont="1" applyBorder="1" applyAlignment="1" applyProtection="1">
      <alignment horizontal="left" vertical="center" wrapText="1"/>
      <protection locked="0"/>
    </xf>
    <xf numFmtId="0" fontId="20" fillId="0" borderId="19" xfId="75" applyFont="1" applyBorder="1" applyAlignment="1" applyProtection="1">
      <alignment horizontal="center" vertical="center" wrapText="1"/>
      <protection locked="0"/>
    </xf>
    <xf numFmtId="164" fontId="20" fillId="0" borderId="19" xfId="75" applyNumberFormat="1" applyFont="1" applyBorder="1" applyAlignment="1" applyProtection="1">
      <alignment horizontal="center" vertical="center" wrapText="1"/>
      <protection/>
    </xf>
    <xf numFmtId="0" fontId="25" fillId="0" borderId="21" xfId="75" applyFont="1" applyBorder="1" applyAlignment="1" applyProtection="1">
      <alignment horizontal="left" vertical="center" wrapText="1"/>
      <protection/>
    </xf>
    <xf numFmtId="0" fontId="25" fillId="0" borderId="0" xfId="75" applyFont="1" applyAlignment="1" applyProtection="1">
      <alignment vertical="center"/>
      <protection/>
    </xf>
    <xf numFmtId="164" fontId="20" fillId="0" borderId="19" xfId="75" applyNumberFormat="1" applyFont="1" applyBorder="1" applyAlignment="1" applyProtection="1">
      <alignment vertical="center"/>
      <protection locked="0"/>
    </xf>
    <xf numFmtId="0" fontId="21" fillId="0" borderId="22" xfId="75" applyFont="1" applyBorder="1" applyAlignment="1" applyProtection="1">
      <alignment vertical="center"/>
      <protection/>
    </xf>
    <xf numFmtId="0" fontId="21" fillId="0" borderId="19" xfId="75" applyFont="1" applyBorder="1" applyAlignment="1" applyProtection="1">
      <alignment horizontal="left" vertical="center" wrapText="1"/>
      <protection/>
    </xf>
    <xf numFmtId="164" fontId="21" fillId="0" borderId="19" xfId="75" applyNumberFormat="1" applyFont="1" applyBorder="1" applyAlignment="1" applyProtection="1">
      <alignment horizontal="center" vertical="center" wrapText="1"/>
      <protection/>
    </xf>
    <xf numFmtId="0" fontId="20" fillId="0" borderId="22" xfId="75" applyFont="1" applyBorder="1" applyAlignment="1" applyProtection="1">
      <alignment horizontal="left" vertical="center" wrapText="1"/>
      <protection locked="0"/>
    </xf>
    <xf numFmtId="0" fontId="21" fillId="0" borderId="19" xfId="75" applyFont="1" applyBorder="1" applyAlignment="1" applyProtection="1">
      <alignment horizontal="center" vertical="center"/>
      <protection/>
    </xf>
    <xf numFmtId="0" fontId="21" fillId="0" borderId="19" xfId="75" applyFont="1" applyBorder="1" applyAlignment="1" applyProtection="1">
      <alignment vertical="center"/>
      <protection/>
    </xf>
    <xf numFmtId="164" fontId="21" fillId="0" borderId="19" xfId="75" applyNumberFormat="1" applyFont="1" applyBorder="1" applyAlignment="1" applyProtection="1">
      <alignment horizontal="center" vertical="center"/>
      <protection/>
    </xf>
    <xf numFmtId="0" fontId="25" fillId="0" borderId="0" xfId="75" applyFont="1" applyAlignment="1" applyProtection="1">
      <alignment horizontal="center" vertical="center"/>
      <protection/>
    </xf>
    <xf numFmtId="0" fontId="25" fillId="0" borderId="0" xfId="75" applyFont="1" applyBorder="1" applyAlignment="1" applyProtection="1">
      <alignment horizontal="right" vertical="center" wrapText="1"/>
      <protection/>
    </xf>
    <xf numFmtId="0" fontId="30" fillId="0" borderId="0" xfId="75" applyFont="1" applyBorder="1" applyAlignment="1" applyProtection="1">
      <alignment horizontal="center" vertical="center"/>
      <protection/>
    </xf>
    <xf numFmtId="0" fontId="30" fillId="0" borderId="0" xfId="75" applyFont="1" applyAlignment="1">
      <alignment horizontal="center" vertical="center"/>
      <protection/>
    </xf>
    <xf numFmtId="0" fontId="25" fillId="0" borderId="0" xfId="75" applyFont="1" applyBorder="1" applyAlignment="1">
      <alignment vertical="center"/>
      <protection/>
    </xf>
    <xf numFmtId="0" fontId="25" fillId="0" borderId="0" xfId="75" applyFont="1" applyAlignment="1" applyProtection="1">
      <alignment horizontal="right" vertical="center"/>
      <protection/>
    </xf>
    <xf numFmtId="0" fontId="20" fillId="0" borderId="0" xfId="75" applyFont="1" applyBorder="1" applyAlignment="1">
      <alignment vertical="center"/>
      <protection/>
    </xf>
    <xf numFmtId="0" fontId="25" fillId="0" borderId="0" xfId="75" applyFont="1" applyAlignment="1">
      <alignment vertical="center" wrapText="1"/>
      <protection/>
    </xf>
    <xf numFmtId="0" fontId="25" fillId="0" borderId="0" xfId="75" applyFont="1" applyAlignment="1" applyProtection="1">
      <alignment vertical="center" wrapText="1"/>
      <protection locked="0"/>
    </xf>
    <xf numFmtId="0" fontId="20" fillId="0" borderId="0" xfId="77" applyFont="1" applyAlignment="1">
      <alignment vertical="center" wrapText="1"/>
      <protection/>
    </xf>
    <xf numFmtId="0" fontId="25" fillId="0" borderId="19" xfId="77" applyFont="1" applyBorder="1" applyAlignment="1">
      <alignment horizontal="center" vertical="center" wrapText="1"/>
      <protection/>
    </xf>
    <xf numFmtId="0" fontId="25" fillId="0" borderId="0" xfId="77" applyFont="1" applyAlignment="1">
      <alignment horizontal="center" vertical="center" wrapText="1"/>
      <protection/>
    </xf>
    <xf numFmtId="0" fontId="20" fillId="0" borderId="19" xfId="77" applyFont="1" applyBorder="1" applyAlignment="1">
      <alignment vertical="center" wrapText="1"/>
      <protection/>
    </xf>
    <xf numFmtId="164" fontId="20" fillId="0" borderId="19" xfId="77" applyNumberFormat="1" applyFont="1" applyBorder="1" applyAlignment="1">
      <alignment horizontal="center" vertical="center" wrapText="1"/>
      <protection/>
    </xf>
    <xf numFmtId="0" fontId="20" fillId="0" borderId="0" xfId="77" applyFont="1" applyBorder="1" applyAlignment="1">
      <alignment vertical="center" wrapText="1"/>
      <protection/>
    </xf>
    <xf numFmtId="0" fontId="21" fillId="0" borderId="0" xfId="77" applyFont="1" applyAlignment="1">
      <alignment vertical="center" wrapText="1"/>
      <protection/>
    </xf>
    <xf numFmtId="0" fontId="20" fillId="0" borderId="19" xfId="77" applyFont="1" applyBorder="1" applyAlignment="1">
      <alignment horizontal="center" vertical="center" wrapText="1"/>
      <protection/>
    </xf>
    <xf numFmtId="164" fontId="20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0" xfId="75" applyFont="1" applyBorder="1" applyAlignment="1" applyProtection="1">
      <alignment horizontal="left" vertical="center"/>
      <protection locked="0"/>
    </xf>
    <xf numFmtId="165" fontId="20" fillId="0" borderId="19" xfId="80" applyNumberFormat="1" applyFont="1" applyBorder="1" applyAlignment="1" applyProtection="1">
      <alignment horizontal="left" vertical="center" wrapText="1"/>
      <protection/>
    </xf>
    <xf numFmtId="0" fontId="26" fillId="0" borderId="19" xfId="80" applyNumberFormat="1" applyFont="1" applyBorder="1" applyAlignment="1" applyProtection="1">
      <alignment horizontal="center" vertical="center"/>
      <protection locked="0"/>
    </xf>
    <xf numFmtId="165" fontId="26" fillId="0" borderId="19" xfId="80" applyNumberFormat="1" applyFont="1" applyBorder="1" applyAlignment="1" applyProtection="1">
      <alignment horizontal="left" vertical="center" wrapText="1"/>
      <protection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75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0" fillId="0" borderId="19" xfId="75" applyFont="1" applyBorder="1" applyAlignment="1" applyProtection="1">
      <alignment vertical="center"/>
      <protection locked="0"/>
    </xf>
    <xf numFmtId="0" fontId="20" fillId="0" borderId="0" xfId="75" applyFont="1" applyBorder="1" applyAlignment="1" applyProtection="1">
      <alignment horizontal="left" vertical="center"/>
      <protection locked="0"/>
    </xf>
    <xf numFmtId="0" fontId="26" fillId="0" borderId="19" xfId="75" applyFont="1" applyBorder="1" applyAlignment="1" applyProtection="1">
      <alignment horizontal="center" vertical="center"/>
      <protection locked="0"/>
    </xf>
    <xf numFmtId="0" fontId="26" fillId="0" borderId="19" xfId="75" applyFont="1" applyBorder="1" applyAlignment="1" applyProtection="1">
      <alignment vertical="center" wrapText="1"/>
      <protection/>
    </xf>
    <xf numFmtId="0" fontId="26" fillId="0" borderId="19" xfId="75" applyFont="1" applyBorder="1" applyAlignment="1" applyProtection="1">
      <alignment horizontal="left" vertical="center"/>
      <protection/>
    </xf>
    <xf numFmtId="0" fontId="20" fillId="0" borderId="19" xfId="75" applyFont="1" applyFill="1" applyBorder="1" applyAlignment="1" applyProtection="1">
      <alignment horizontal="center" vertical="center"/>
      <protection locked="0"/>
    </xf>
    <xf numFmtId="164" fontId="20" fillId="0" borderId="19" xfId="8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hidden="1"/>
    </xf>
    <xf numFmtId="2" fontId="21" fillId="0" borderId="0" xfId="0" applyNumberFormat="1" applyFont="1" applyAlignment="1" applyProtection="1">
      <alignment horizontal="center" vertical="center"/>
      <protection locked="0"/>
    </xf>
    <xf numFmtId="0" fontId="26" fillId="0" borderId="19" xfId="75" applyFont="1" applyBorder="1" applyAlignment="1" applyProtection="1">
      <alignment vertical="center"/>
      <protection/>
    </xf>
    <xf numFmtId="0" fontId="25" fillId="0" borderId="19" xfId="0" applyFont="1" applyBorder="1" applyAlignment="1" applyProtection="1">
      <alignment horizontal="center" vertical="center"/>
      <protection locked="0"/>
    </xf>
    <xf numFmtId="0" fontId="21" fillId="0" borderId="19" xfId="75" applyFont="1" applyBorder="1" applyAlignment="1" applyProtection="1">
      <alignment horizontal="left" vertical="center"/>
      <protection/>
    </xf>
    <xf numFmtId="0" fontId="26" fillId="0" borderId="19" xfId="75" applyFont="1" applyBorder="1" applyAlignment="1" applyProtection="1">
      <alignment horizontal="left" vertical="center" wrapText="1"/>
      <protection/>
    </xf>
    <xf numFmtId="0" fontId="26" fillId="55" borderId="19" xfId="0" applyFont="1" applyFill="1" applyBorder="1" applyAlignment="1" applyProtection="1">
      <alignment horizontal="left" vertical="center" wrapText="1"/>
      <protection/>
    </xf>
    <xf numFmtId="0" fontId="20" fillId="55" borderId="19" xfId="0" applyFont="1" applyFill="1" applyBorder="1" applyAlignment="1" applyProtection="1">
      <alignment horizontal="left" vertical="center" wrapText="1"/>
      <protection/>
    </xf>
    <xf numFmtId="0" fontId="20" fillId="0" borderId="19" xfId="75" applyFont="1" applyBorder="1" applyAlignment="1" applyProtection="1">
      <alignment horizontal="left" vertical="center" wrapText="1"/>
      <protection/>
    </xf>
    <xf numFmtId="1" fontId="26" fillId="0" borderId="19" xfId="0" applyNumberFormat="1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left" vertical="center"/>
      <protection/>
    </xf>
    <xf numFmtId="0" fontId="19" fillId="0" borderId="0" xfId="80" applyFont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 locked="0"/>
    </xf>
    <xf numFmtId="0" fontId="34" fillId="0" borderId="0" xfId="8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hidden="1"/>
    </xf>
    <xf numFmtId="0" fontId="21" fillId="0" borderId="0" xfId="80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hidden="1"/>
    </xf>
    <xf numFmtId="2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/>
      <protection hidden="1"/>
    </xf>
    <xf numFmtId="0" fontId="20" fillId="0" borderId="0" xfId="75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hidden="1"/>
    </xf>
    <xf numFmtId="0" fontId="24" fillId="0" borderId="0" xfId="80" applyNumberFormat="1" applyFont="1" applyFill="1" applyBorder="1" applyAlignment="1" applyProtection="1">
      <alignment horizontal="center" vertical="center"/>
      <protection hidden="1"/>
    </xf>
    <xf numFmtId="165" fontId="24" fillId="0" borderId="0" xfId="80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4" fillId="0" borderId="0" xfId="75" applyFont="1" applyFill="1" applyBorder="1" applyAlignment="1" applyProtection="1">
      <alignment horizontal="left" vertical="center"/>
      <protection locked="0"/>
    </xf>
    <xf numFmtId="165" fontId="21" fillId="0" borderId="0" xfId="80" applyNumberFormat="1" applyFont="1" applyFill="1" applyBorder="1" applyAlignment="1" applyProtection="1">
      <alignment vertical="center" wrapText="1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left" vertical="center"/>
      <protection locked="0"/>
    </xf>
    <xf numFmtId="2" fontId="20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80" applyFont="1" applyProtection="1">
      <alignment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1" fillId="0" borderId="19" xfId="80" applyNumberFormat="1" applyFont="1" applyBorder="1" applyAlignment="1" applyProtection="1">
      <alignment horizontal="center" vertical="center"/>
      <protection locked="0"/>
    </xf>
    <xf numFmtId="0" fontId="24" fillId="56" borderId="0" xfId="0" applyFont="1" applyFill="1" applyAlignment="1" applyProtection="1">
      <alignment vertical="center"/>
      <protection locked="0"/>
    </xf>
    <xf numFmtId="0" fontId="20" fillId="56" borderId="0" xfId="0" applyFont="1" applyFill="1" applyAlignment="1" applyProtection="1">
      <alignment vertic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0" fillId="0" borderId="19" xfId="75" applyFont="1" applyFill="1" applyBorder="1" applyAlignment="1" applyProtection="1">
      <alignment vertical="center"/>
      <protection/>
    </xf>
    <xf numFmtId="165" fontId="20" fillId="56" borderId="19" xfId="80" applyNumberFormat="1" applyFont="1" applyFill="1" applyBorder="1" applyAlignment="1" applyProtection="1">
      <alignment horizontal="left" vertical="center" wrapText="1"/>
      <protection/>
    </xf>
    <xf numFmtId="164" fontId="19" fillId="0" borderId="19" xfId="80" applyNumberFormat="1" applyFont="1" applyBorder="1" applyAlignment="1" applyProtection="1">
      <alignment horizontal="center" vertical="center"/>
      <protection/>
    </xf>
    <xf numFmtId="164" fontId="21" fillId="0" borderId="19" xfId="8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6" fillId="0" borderId="19" xfId="75" applyFont="1" applyFill="1" applyBorder="1" applyAlignment="1" applyProtection="1">
      <alignment horizontal="center" vertical="center"/>
      <protection locked="0"/>
    </xf>
    <xf numFmtId="0" fontId="26" fillId="0" borderId="19" xfId="75" applyFont="1" applyFill="1" applyBorder="1" applyAlignment="1" applyProtection="1">
      <alignment vertical="center"/>
      <protection/>
    </xf>
    <xf numFmtId="0" fontId="26" fillId="0" borderId="19" xfId="75" applyFont="1" applyFill="1" applyBorder="1" applyAlignment="1" applyProtection="1">
      <alignment vertical="center" wrapText="1"/>
      <protection/>
    </xf>
    <xf numFmtId="0" fontId="26" fillId="0" borderId="19" xfId="75" applyFont="1" applyFill="1" applyBorder="1" applyAlignment="1" applyProtection="1">
      <alignment horizontal="left" vertical="center"/>
      <protection/>
    </xf>
    <xf numFmtId="0" fontId="21" fillId="0" borderId="19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left" vertical="center"/>
      <protection/>
    </xf>
    <xf numFmtId="164" fontId="19" fillId="0" borderId="19" xfId="8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19" xfId="75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19" xfId="75" applyFont="1" applyFill="1" applyBorder="1" applyAlignment="1" applyProtection="1">
      <alignment horizontal="left" vertical="center"/>
      <protection/>
    </xf>
    <xf numFmtId="164" fontId="21" fillId="0" borderId="19" xfId="80" applyNumberFormat="1" applyFont="1" applyFill="1" applyBorder="1" applyAlignment="1" applyProtection="1">
      <alignment horizontal="center" vertical="center"/>
      <protection/>
    </xf>
    <xf numFmtId="0" fontId="21" fillId="0" borderId="19" xfId="75" applyFont="1" applyFill="1" applyBorder="1" applyAlignment="1" applyProtection="1">
      <alignment vertical="center"/>
      <protection/>
    </xf>
    <xf numFmtId="0" fontId="21" fillId="0" borderId="19" xfId="75" applyFont="1" applyFill="1" applyBorder="1" applyAlignment="1" applyProtection="1">
      <alignment horizontal="left" vertical="center" wrapText="1"/>
      <protection/>
    </xf>
    <xf numFmtId="0" fontId="21" fillId="0" borderId="19" xfId="0" applyFont="1" applyFill="1" applyBorder="1" applyAlignment="1" applyProtection="1">
      <alignment horizontal="left" vertical="center" wrapText="1"/>
      <protection/>
    </xf>
    <xf numFmtId="0" fontId="20" fillId="0" borderId="19" xfId="0" applyFont="1" applyFill="1" applyBorder="1" applyAlignment="1" applyProtection="1">
      <alignment horizontal="left" vertical="center" wrapText="1"/>
      <protection/>
    </xf>
    <xf numFmtId="164" fontId="20" fillId="0" borderId="19" xfId="0" applyNumberFormat="1" applyFont="1" applyFill="1" applyBorder="1" applyAlignment="1" applyProtection="1">
      <alignment horizontal="center" vertical="center"/>
      <protection locked="0"/>
    </xf>
    <xf numFmtId="0" fontId="20" fillId="0" borderId="19" xfId="75" applyFont="1" applyFill="1" applyBorder="1" applyAlignment="1" applyProtection="1">
      <alignment horizontal="left" vertical="center" wrapText="1"/>
      <protection/>
    </xf>
    <xf numFmtId="1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vertical="center"/>
      <protection locked="0"/>
    </xf>
    <xf numFmtId="0" fontId="21" fillId="0" borderId="19" xfId="8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vertical="center"/>
      <protection/>
    </xf>
    <xf numFmtId="164" fontId="19" fillId="0" borderId="19" xfId="80" applyNumberFormat="1" applyFont="1" applyFill="1" applyBorder="1" applyAlignment="1" applyProtection="1">
      <alignment horizontal="center" vertical="center"/>
      <protection hidden="1"/>
    </xf>
    <xf numFmtId="164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hidden="1"/>
    </xf>
    <xf numFmtId="164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75" applyFont="1" applyBorder="1" applyAlignment="1" applyProtection="1">
      <alignment horizontal="center" vertical="center"/>
      <protection hidden="1"/>
    </xf>
    <xf numFmtId="0" fontId="25" fillId="0" borderId="20" xfId="75" applyNumberFormat="1" applyFont="1" applyBorder="1" applyAlignment="1" applyProtection="1">
      <alignment horizontal="center" vertical="center" wrapText="1"/>
      <protection hidden="1"/>
    </xf>
    <xf numFmtId="0" fontId="33" fillId="0" borderId="19" xfId="77" applyFont="1" applyBorder="1" applyAlignment="1">
      <alignment horizontal="center" vertical="center" wrapText="1"/>
      <protection/>
    </xf>
    <xf numFmtId="0" fontId="27" fillId="0" borderId="23" xfId="77" applyFont="1" applyBorder="1" applyAlignment="1">
      <alignment vertical="center" wrapText="1"/>
      <protection/>
    </xf>
    <xf numFmtId="0" fontId="27" fillId="0" borderId="0" xfId="77" applyFont="1" applyAlignment="1">
      <alignment vertical="center" wrapText="1"/>
      <protection/>
    </xf>
    <xf numFmtId="0" fontId="21" fillId="0" borderId="0" xfId="77" applyFont="1" applyAlignment="1">
      <alignment horizontal="left" vertical="center"/>
      <protection/>
    </xf>
    <xf numFmtId="0" fontId="20" fillId="0" borderId="0" xfId="77" applyFont="1" applyAlignment="1">
      <alignment horizontal="right" vertical="center" wrapText="1"/>
      <protection/>
    </xf>
    <xf numFmtId="0" fontId="20" fillId="0" borderId="19" xfId="0" applyFont="1" applyBorder="1" applyAlignment="1" applyProtection="1">
      <alignment vertical="center" wrapText="1"/>
      <protection locked="0"/>
    </xf>
    <xf numFmtId="0" fontId="20" fillId="0" borderId="19" xfId="0" applyFont="1" applyBorder="1" applyAlignment="1" applyProtection="1">
      <alignment vertical="center" wrapText="1"/>
      <protection/>
    </xf>
    <xf numFmtId="0" fontId="19" fillId="0" borderId="19" xfId="80" applyNumberFormat="1" applyFont="1" applyFill="1" applyBorder="1" applyAlignment="1" applyProtection="1">
      <alignment horizontal="center" vertical="center"/>
      <protection locked="0"/>
    </xf>
    <xf numFmtId="0" fontId="24" fillId="0" borderId="0" xfId="80" applyFont="1" applyFill="1" applyAlignment="1" applyProtection="1">
      <alignment horizontal="left" vertical="center"/>
      <protection locked="0"/>
    </xf>
    <xf numFmtId="164" fontId="24" fillId="0" borderId="0" xfId="0" applyNumberFormat="1" applyFont="1" applyFill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left" vertical="center"/>
      <protection locked="0"/>
    </xf>
    <xf numFmtId="2" fontId="20" fillId="0" borderId="19" xfId="75" applyNumberFormat="1" applyFont="1" applyBorder="1" applyAlignment="1" applyProtection="1">
      <alignment horizontal="center" vertical="center" wrapText="1"/>
      <protection/>
    </xf>
    <xf numFmtId="0" fontId="20" fillId="56" borderId="19" xfId="75" applyFont="1" applyFill="1" applyBorder="1" applyAlignment="1" applyProtection="1">
      <alignment horizontal="center" vertical="center" wrapText="1"/>
      <protection/>
    </xf>
    <xf numFmtId="0" fontId="21" fillId="0" borderId="19" xfId="75" applyFont="1" applyFill="1" applyBorder="1" applyAlignment="1" applyProtection="1">
      <alignment horizontal="left" vertical="center"/>
      <protection locked="0"/>
    </xf>
    <xf numFmtId="0" fontId="26" fillId="0" borderId="19" xfId="75" applyFont="1" applyBorder="1" applyAlignment="1" applyProtection="1">
      <alignment horizontal="left" vertical="center"/>
      <protection locked="0"/>
    </xf>
    <xf numFmtId="0" fontId="25" fillId="0" borderId="22" xfId="75" applyFont="1" applyBorder="1" applyAlignment="1" applyProtection="1">
      <alignment horizontal="center" vertical="center" wrapText="1"/>
      <protection/>
    </xf>
    <xf numFmtId="164" fontId="24" fillId="0" borderId="0" xfId="0" applyNumberFormat="1" applyFont="1" applyAlignment="1" applyProtection="1">
      <alignment horizontal="center" vertical="center"/>
      <protection locked="0"/>
    </xf>
    <xf numFmtId="164" fontId="20" fillId="0" borderId="0" xfId="75" applyNumberFormat="1" applyFont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4" xfId="75" applyFont="1" applyBorder="1" applyAlignment="1" applyProtection="1">
      <alignment vertical="center" wrapText="1"/>
      <protection/>
    </xf>
    <xf numFmtId="0" fontId="21" fillId="0" borderId="25" xfId="75" applyFont="1" applyBorder="1" applyAlignment="1" applyProtection="1">
      <alignment vertical="center" wrapText="1"/>
      <protection/>
    </xf>
    <xf numFmtId="164" fontId="20" fillId="0" borderId="19" xfId="75" applyNumberFormat="1" applyFont="1" applyFill="1" applyBorder="1" applyAlignment="1" applyProtection="1">
      <alignment horizontal="center" vertical="center"/>
      <protection locked="0"/>
    </xf>
    <xf numFmtId="0" fontId="20" fillId="0" borderId="19" xfId="75" applyFont="1" applyFill="1" applyBorder="1" applyAlignment="1" applyProtection="1">
      <alignment vertical="center"/>
      <protection locked="0"/>
    </xf>
    <xf numFmtId="164" fontId="20" fillId="0" borderId="19" xfId="80" applyNumberFormat="1" applyFont="1" applyFill="1" applyBorder="1" applyAlignment="1" applyProtection="1">
      <alignment horizontal="center" vertical="center"/>
      <protection/>
    </xf>
    <xf numFmtId="164" fontId="20" fillId="0" borderId="19" xfId="80" applyNumberFormat="1" applyFont="1" applyBorder="1" applyAlignment="1" applyProtection="1">
      <alignment horizontal="center" vertical="center"/>
      <protection/>
    </xf>
    <xf numFmtId="164" fontId="25" fillId="0" borderId="0" xfId="75" applyNumberFormat="1" applyFont="1" applyAlignment="1" applyProtection="1">
      <alignment horizontal="center" vertical="center"/>
      <protection locked="0"/>
    </xf>
    <xf numFmtId="0" fontId="60" fillId="0" borderId="19" xfId="75" applyFont="1" applyBorder="1" applyAlignment="1" applyProtection="1">
      <alignment vertical="center"/>
      <protection/>
    </xf>
    <xf numFmtId="0" fontId="21" fillId="0" borderId="19" xfId="0" applyFont="1" applyFill="1" applyBorder="1" applyAlignment="1" applyProtection="1">
      <alignment vertical="center" wrapText="1"/>
      <protection locked="0"/>
    </xf>
    <xf numFmtId="0" fontId="21" fillId="0" borderId="0" xfId="77" applyFont="1" applyAlignment="1">
      <alignment horizontal="center" vertical="center" wrapText="1"/>
      <protection/>
    </xf>
    <xf numFmtId="0" fontId="20" fillId="0" borderId="0" xfId="75" applyFont="1" applyAlignment="1" applyProtection="1">
      <alignment vertical="center" wrapText="1"/>
      <protection locked="0"/>
    </xf>
    <xf numFmtId="164" fontId="36" fillId="0" borderId="0" xfId="0" applyNumberFormat="1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20" fillId="0" borderId="19" xfId="0" applyNumberFormat="1" applyFont="1" applyBorder="1" applyAlignment="1" applyProtection="1">
      <alignment horizontal="center" vertical="center" wrapText="1"/>
      <protection/>
    </xf>
    <xf numFmtId="0" fontId="26" fillId="0" borderId="19" xfId="80" applyNumberFormat="1" applyFont="1" applyBorder="1" applyAlignment="1" applyProtection="1">
      <alignment horizontal="right" vertical="center"/>
      <protection locked="0"/>
    </xf>
    <xf numFmtId="166" fontId="21" fillId="0" borderId="19" xfId="80" applyNumberFormat="1" applyFont="1" applyBorder="1" applyAlignment="1" applyProtection="1">
      <alignment horizontal="center" vertical="center"/>
      <protection/>
    </xf>
    <xf numFmtId="0" fontId="23" fillId="0" borderId="0" xfId="75" applyFont="1" applyAlignment="1" applyProtection="1">
      <alignment horizontal="center"/>
      <protection locked="0"/>
    </xf>
    <xf numFmtId="0" fontId="23" fillId="0" borderId="0" xfId="75" applyFont="1" applyAlignment="1" applyProtection="1">
      <alignment vertical="center"/>
      <protection locked="0"/>
    </xf>
    <xf numFmtId="0" fontId="23" fillId="0" borderId="0" xfId="75" applyFont="1" applyAlignment="1" applyProtection="1">
      <alignment vertical="center"/>
      <protection hidden="1"/>
    </xf>
    <xf numFmtId="0" fontId="23" fillId="0" borderId="19" xfId="80" applyNumberFormat="1" applyFont="1" applyBorder="1" applyAlignment="1" applyProtection="1">
      <alignment horizontal="center" vertical="center"/>
      <protection locked="0"/>
    </xf>
    <xf numFmtId="0" fontId="24" fillId="0" borderId="19" xfId="75" applyFont="1" applyBorder="1" applyAlignment="1" applyProtection="1">
      <alignment horizontal="left" vertical="center"/>
      <protection locked="0"/>
    </xf>
    <xf numFmtId="166" fontId="24" fillId="0" borderId="19" xfId="80" applyNumberFormat="1" applyFont="1" applyBorder="1" applyAlignment="1" applyProtection="1">
      <alignment horizontal="center" vertical="center"/>
      <protection/>
    </xf>
    <xf numFmtId="0" fontId="26" fillId="0" borderId="0" xfId="75" applyFont="1" applyAlignment="1" applyProtection="1">
      <alignment horizontal="center" vertical="center"/>
      <protection locked="0"/>
    </xf>
    <xf numFmtId="0" fontId="26" fillId="0" borderId="0" xfId="75" applyFont="1" applyAlignment="1" applyProtection="1">
      <alignment horizontal="center"/>
      <protection locked="0"/>
    </xf>
    <xf numFmtId="0" fontId="26" fillId="0" borderId="0" xfId="75" applyFont="1" applyAlignment="1" applyProtection="1">
      <alignment vertical="center"/>
      <protection locked="0"/>
    </xf>
    <xf numFmtId="0" fontId="26" fillId="0" borderId="0" xfId="75" applyFont="1" applyAlignment="1" applyProtection="1">
      <alignment vertical="center"/>
      <protection hidden="1"/>
    </xf>
    <xf numFmtId="0" fontId="23" fillId="0" borderId="19" xfId="80" applyNumberFormat="1" applyFont="1" applyBorder="1" applyAlignment="1" applyProtection="1">
      <alignment horizontal="center" vertical="center"/>
      <protection/>
    </xf>
    <xf numFmtId="0" fontId="61" fillId="0" borderId="0" xfId="74" applyFont="1" applyAlignment="1">
      <alignment vertical="center"/>
      <protection/>
    </xf>
    <xf numFmtId="0" fontId="24" fillId="0" borderId="0" xfId="74" applyFont="1" applyBorder="1" applyAlignment="1">
      <alignment horizontal="center" vertical="center" wrapText="1"/>
      <protection/>
    </xf>
    <xf numFmtId="0" fontId="62" fillId="0" borderId="19" xfId="74" applyFont="1" applyBorder="1" applyAlignment="1">
      <alignment horizontal="center" vertical="center"/>
      <protection/>
    </xf>
    <xf numFmtId="0" fontId="62" fillId="0" borderId="19" xfId="74" applyFont="1" applyBorder="1" applyAlignment="1">
      <alignment horizontal="center" vertical="center" wrapText="1"/>
      <protection/>
    </xf>
    <xf numFmtId="0" fontId="63" fillId="0" borderId="19" xfId="74" applyFont="1" applyBorder="1" applyAlignment="1">
      <alignment horizontal="center" vertical="center"/>
      <protection/>
    </xf>
    <xf numFmtId="0" fontId="64" fillId="0" borderId="19" xfId="74" applyFont="1" applyBorder="1" applyAlignment="1">
      <alignment vertical="center"/>
      <protection/>
    </xf>
    <xf numFmtId="0" fontId="61" fillId="0" borderId="19" xfId="74" applyFont="1" applyBorder="1" applyAlignment="1">
      <alignment horizontal="center" vertical="center"/>
      <protection/>
    </xf>
    <xf numFmtId="0" fontId="43" fillId="0" borderId="19" xfId="74" applyFont="1" applyBorder="1" applyAlignment="1">
      <alignment horizontal="center" vertical="center"/>
      <protection/>
    </xf>
    <xf numFmtId="0" fontId="65" fillId="0" borderId="19" xfId="74" applyFont="1" applyBorder="1" applyAlignment="1">
      <alignment vertical="center"/>
      <protection/>
    </xf>
    <xf numFmtId="0" fontId="63" fillId="0" borderId="19" xfId="74" applyFont="1" applyBorder="1" applyAlignment="1">
      <alignment horizontal="center" vertical="center"/>
      <protection/>
    </xf>
    <xf numFmtId="164" fontId="61" fillId="0" borderId="19" xfId="74" applyNumberFormat="1" applyFont="1" applyBorder="1" applyAlignment="1">
      <alignment horizontal="center" vertical="center"/>
      <protection/>
    </xf>
    <xf numFmtId="0" fontId="43" fillId="0" borderId="19" xfId="74" applyFont="1" applyBorder="1" applyAlignment="1">
      <alignment vertical="center" wrapText="1"/>
      <protection/>
    </xf>
    <xf numFmtId="164" fontId="61" fillId="0" borderId="0" xfId="74" applyNumberFormat="1" applyFont="1" applyAlignment="1">
      <alignment vertical="center"/>
      <protection/>
    </xf>
    <xf numFmtId="0" fontId="22" fillId="0" borderId="19" xfId="77" applyFont="1" applyBorder="1" applyAlignment="1">
      <alignment vertical="center" wrapText="1"/>
      <protection/>
    </xf>
    <xf numFmtId="0" fontId="21" fillId="0" borderId="0" xfId="77" applyFont="1" applyBorder="1" applyAlignment="1">
      <alignment vertical="center" wrapText="1"/>
      <protection/>
    </xf>
    <xf numFmtId="0" fontId="29" fillId="0" borderId="0" xfId="77" applyFont="1" applyBorder="1" applyAlignment="1">
      <alignment vertical="center" wrapText="1"/>
      <protection/>
    </xf>
    <xf numFmtId="0" fontId="66" fillId="0" borderId="26" xfId="79" applyFont="1" applyBorder="1" applyAlignment="1" applyProtection="1">
      <alignment vertical="center" wrapText="1"/>
      <protection locked="0"/>
    </xf>
    <xf numFmtId="0" fontId="21" fillId="0" borderId="26" xfId="74" applyFont="1" applyBorder="1" applyAlignment="1" applyProtection="1">
      <alignment vertical="center"/>
      <protection locked="0"/>
    </xf>
    <xf numFmtId="0" fontId="66" fillId="0" borderId="0" xfId="79" applyFont="1" applyBorder="1" applyAlignment="1" applyProtection="1">
      <alignment vertical="center" wrapText="1"/>
      <protection locked="0"/>
    </xf>
    <xf numFmtId="0" fontId="28" fillId="0" borderId="0" xfId="77" applyFont="1" applyBorder="1" applyAlignment="1">
      <alignment vertical="center" wrapText="1"/>
      <protection/>
    </xf>
    <xf numFmtId="0" fontId="21" fillId="0" borderId="0" xfId="74" applyFont="1" applyBorder="1" applyAlignment="1" applyProtection="1">
      <alignment vertical="center"/>
      <protection locked="0"/>
    </xf>
    <xf numFmtId="0" fontId="25" fillId="0" borderId="0" xfId="77" applyFont="1" applyBorder="1" applyAlignment="1">
      <alignment vertical="center" wrapText="1"/>
      <protection/>
    </xf>
    <xf numFmtId="0" fontId="25" fillId="0" borderId="27" xfId="77" applyFont="1" applyBorder="1" applyAlignment="1">
      <alignment horizontal="center" vertical="center" wrapText="1"/>
      <protection/>
    </xf>
    <xf numFmtId="0" fontId="61" fillId="0" borderId="0" xfId="74" applyFont="1" applyAlignment="1">
      <alignment horizontal="center" vertical="center"/>
      <protection/>
    </xf>
    <xf numFmtId="164" fontId="21" fillId="0" borderId="19" xfId="80" applyNumberFormat="1" applyFont="1" applyFill="1" applyBorder="1" applyAlignment="1" applyProtection="1">
      <alignment horizontal="center" vertical="center"/>
      <protection hidden="1" locked="0"/>
    </xf>
    <xf numFmtId="164" fontId="20" fillId="0" borderId="19" xfId="80" applyNumberFormat="1" applyFont="1" applyFill="1" applyBorder="1" applyAlignment="1" applyProtection="1">
      <alignment horizontal="center" vertical="center"/>
      <protection hidden="1" locked="0"/>
    </xf>
    <xf numFmtId="164" fontId="24" fillId="0" borderId="19" xfId="80" applyNumberFormat="1" applyFont="1" applyFill="1" applyBorder="1" applyAlignment="1" applyProtection="1">
      <alignment horizontal="center" vertical="center"/>
      <protection hidden="1" locked="0"/>
    </xf>
    <xf numFmtId="164" fontId="25" fillId="0" borderId="19" xfId="80" applyNumberFormat="1" applyFont="1" applyFill="1" applyBorder="1" applyAlignment="1" applyProtection="1">
      <alignment horizontal="center" vertical="center"/>
      <protection hidden="1" locked="0"/>
    </xf>
    <xf numFmtId="166" fontId="24" fillId="0" borderId="19" xfId="80" applyNumberFormat="1" applyFont="1" applyBorder="1" applyAlignment="1" applyProtection="1">
      <alignment horizontal="center" vertical="center"/>
      <protection hidden="1" locked="0"/>
    </xf>
    <xf numFmtId="164" fontId="21" fillId="0" borderId="19" xfId="80" applyNumberFormat="1" applyFont="1" applyBorder="1" applyAlignment="1" applyProtection="1">
      <alignment horizontal="center" vertical="center"/>
      <protection hidden="1" locked="0"/>
    </xf>
    <xf numFmtId="164" fontId="20" fillId="0" borderId="19" xfId="80" applyNumberFormat="1" applyFont="1" applyBorder="1" applyAlignment="1" applyProtection="1">
      <alignment horizontal="center" vertical="center"/>
      <protection hidden="1" locked="0"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19" fillId="0" borderId="0" xfId="75" applyFont="1" applyAlignment="1" applyProtection="1">
      <alignment horizontal="center" vertical="center"/>
      <protection hidden="1"/>
    </xf>
    <xf numFmtId="0" fontId="21" fillId="0" borderId="0" xfId="75" applyNumberFormat="1" applyFont="1" applyAlignment="1" applyProtection="1">
      <alignment horizontal="center" vertical="center" wrapText="1"/>
      <protection hidden="1"/>
    </xf>
    <xf numFmtId="0" fontId="19" fillId="0" borderId="0" xfId="80" applyFont="1" applyFill="1" applyAlignment="1" applyProtection="1">
      <alignment horizontal="center" vertical="center" wrapText="1"/>
      <protection locked="0"/>
    </xf>
    <xf numFmtId="0" fontId="35" fillId="0" borderId="0" xfId="80" applyFont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/>
    </xf>
    <xf numFmtId="0" fontId="19" fillId="0" borderId="0" xfId="80" applyFont="1" applyAlignment="1" applyProtection="1">
      <alignment horizontal="center" vertical="center"/>
      <protection locked="0"/>
    </xf>
    <xf numFmtId="0" fontId="21" fillId="0" borderId="0" xfId="75" applyNumberFormat="1" applyFont="1" applyAlignment="1" applyProtection="1">
      <alignment horizontal="center" vertical="center" wrapText="1"/>
      <protection hidden="1" locked="0"/>
    </xf>
    <xf numFmtId="0" fontId="21" fillId="0" borderId="0" xfId="75" applyFont="1" applyAlignment="1" applyProtection="1">
      <alignment horizontal="center" vertical="center"/>
      <protection/>
    </xf>
    <xf numFmtId="0" fontId="21" fillId="0" borderId="0" xfId="75" applyFont="1" applyAlignment="1" applyProtection="1">
      <alignment horizontal="center" vertical="center" wrapText="1"/>
      <protection/>
    </xf>
    <xf numFmtId="0" fontId="21" fillId="0" borderId="0" xfId="75" applyFont="1" applyAlignment="1" applyProtection="1">
      <alignment horizontal="center" vertical="center" wrapText="1"/>
      <protection locked="0"/>
    </xf>
    <xf numFmtId="0" fontId="24" fillId="0" borderId="0" xfId="75" applyFont="1" applyAlignment="1" applyProtection="1">
      <alignment horizontal="center" vertical="center" wrapText="1"/>
      <protection locked="0"/>
    </xf>
    <xf numFmtId="0" fontId="21" fillId="0" borderId="0" xfId="75" applyFont="1" applyAlignment="1" applyProtection="1">
      <alignment horizontal="center" wrapText="1"/>
      <protection locked="0"/>
    </xf>
    <xf numFmtId="0" fontId="21" fillId="0" borderId="21" xfId="75" applyFont="1" applyBorder="1" applyAlignment="1" applyProtection="1">
      <alignment horizontal="center" vertical="center" wrapText="1"/>
      <protection/>
    </xf>
    <xf numFmtId="0" fontId="21" fillId="0" borderId="24" xfId="75" applyFont="1" applyBorder="1" applyAlignment="1" applyProtection="1">
      <alignment horizontal="center" vertical="center" wrapText="1"/>
      <protection/>
    </xf>
    <xf numFmtId="0" fontId="21" fillId="0" borderId="25" xfId="75" applyFont="1" applyBorder="1" applyAlignment="1" applyProtection="1">
      <alignment horizontal="center" vertical="center" wrapText="1"/>
      <protection/>
    </xf>
    <xf numFmtId="0" fontId="30" fillId="0" borderId="0" xfId="75" applyFont="1" applyBorder="1" applyAlignment="1" applyProtection="1">
      <alignment horizontal="center" vertical="center"/>
      <protection/>
    </xf>
    <xf numFmtId="0" fontId="21" fillId="0" borderId="21" xfId="75" applyFont="1" applyBorder="1" applyAlignment="1" applyProtection="1">
      <alignment horizontal="right" vertical="center" wrapText="1"/>
      <protection/>
    </xf>
    <xf numFmtId="0" fontId="21" fillId="0" borderId="24" xfId="75" applyFont="1" applyBorder="1" applyAlignment="1" applyProtection="1">
      <alignment horizontal="right" vertical="center" wrapText="1"/>
      <protection/>
    </xf>
    <xf numFmtId="0" fontId="21" fillId="0" borderId="26" xfId="75" applyFont="1" applyBorder="1" applyAlignment="1" applyProtection="1">
      <alignment horizontal="center" vertical="center" wrapText="1"/>
      <protection locked="0"/>
    </xf>
    <xf numFmtId="0" fontId="25" fillId="0" borderId="27" xfId="77" applyFont="1" applyBorder="1" applyAlignment="1">
      <alignment horizontal="center" vertical="center" wrapText="1"/>
      <protection/>
    </xf>
    <xf numFmtId="0" fontId="19" fillId="0" borderId="0" xfId="77" applyFont="1" applyAlignment="1">
      <alignment horizontal="center" vertical="center" wrapText="1"/>
      <protection/>
    </xf>
    <xf numFmtId="0" fontId="21" fillId="0" borderId="0" xfId="77" applyFont="1" applyAlignment="1">
      <alignment horizontal="center" vertical="center" wrapText="1"/>
      <protection/>
    </xf>
    <xf numFmtId="0" fontId="27" fillId="0" borderId="23" xfId="77" applyFont="1" applyBorder="1" applyAlignment="1">
      <alignment horizontal="center" vertical="center" wrapText="1"/>
      <protection/>
    </xf>
    <xf numFmtId="0" fontId="27" fillId="0" borderId="0" xfId="77" applyFont="1" applyBorder="1" applyAlignment="1">
      <alignment horizontal="center" vertical="center" wrapText="1"/>
      <protection/>
    </xf>
    <xf numFmtId="0" fontId="66" fillId="0" borderId="26" xfId="79" applyFont="1" applyBorder="1" applyAlignment="1" applyProtection="1">
      <alignment horizontal="center" vertical="center" wrapText="1"/>
      <protection locked="0"/>
    </xf>
    <xf numFmtId="0" fontId="21" fillId="0" borderId="26" xfId="74" applyFont="1" applyBorder="1" applyAlignment="1" applyProtection="1">
      <alignment horizontal="center" vertical="center"/>
      <protection locked="0"/>
    </xf>
    <xf numFmtId="0" fontId="21" fillId="0" borderId="0" xfId="77" applyFont="1" applyAlignment="1">
      <alignment horizontal="center" vertical="center"/>
      <protection/>
    </xf>
    <xf numFmtId="0" fontId="28" fillId="0" borderId="27" xfId="77" applyFont="1" applyBorder="1" applyAlignment="1">
      <alignment horizontal="center" vertical="center" wrapText="1"/>
      <protection/>
    </xf>
    <xf numFmtId="0" fontId="67" fillId="0" borderId="0" xfId="74" applyFont="1" applyBorder="1" applyAlignment="1">
      <alignment horizontal="center" vertical="center" wrapText="1"/>
      <protection/>
    </xf>
    <xf numFmtId="0" fontId="19" fillId="0" borderId="0" xfId="74" applyFont="1" applyBorder="1" applyAlignment="1">
      <alignment horizontal="center" vertical="center" wrapText="1"/>
      <protection/>
    </xf>
    <xf numFmtId="0" fontId="21" fillId="0" borderId="0" xfId="74" applyFont="1" applyBorder="1" applyAlignment="1">
      <alignment horizontal="center" vertical="center" wrapText="1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17" xfId="73"/>
    <cellStyle name="Normal 2" xfId="74"/>
    <cellStyle name="Normal 2 2" xfId="75"/>
    <cellStyle name="Normal 3" xfId="76"/>
    <cellStyle name="Normal 4" xfId="77"/>
    <cellStyle name="Normal 5" xfId="78"/>
    <cellStyle name="Normal 5 2" xfId="79"/>
    <cellStyle name="Normal_Sheet1" xfId="80"/>
    <cellStyle name="Note" xfId="81"/>
    <cellStyle name="Output" xfId="82"/>
    <cellStyle name="Percent" xfId="83"/>
    <cellStyle name="Style 1" xfId="84"/>
    <cellStyle name="Title" xfId="85"/>
    <cellStyle name="Total" xfId="86"/>
    <cellStyle name="Warning Text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Ввод " xfId="94"/>
    <cellStyle name="Вывод" xfId="95"/>
    <cellStyle name="Вычисление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 2" xfId="105"/>
    <cellStyle name="Обычный 3" xfId="106"/>
    <cellStyle name="Обычный 3 2" xfId="107"/>
    <cellStyle name="Обычный 3 3" xfId="108"/>
    <cellStyle name="Обычный 3 3 2" xfId="109"/>
    <cellStyle name="Обычный 6" xfId="110"/>
    <cellStyle name="Обычный 7" xfId="111"/>
    <cellStyle name="Плохой" xfId="112"/>
    <cellStyle name="Пояснение" xfId="113"/>
    <cellStyle name="Примечание" xfId="114"/>
    <cellStyle name="Связанная ячейка" xfId="115"/>
    <cellStyle name="Стиль 1" xfId="116"/>
    <cellStyle name="Текст предупреждения" xfId="117"/>
    <cellStyle name="Хороший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ak.hambardzumyan\Desktop\NAKHAHASHIVNERI%20ORINAKNER\Naxahashivner%20tareskizb%202020\Finansakan%20hashvetvutyan%20patet%202018\&#1345;&#1415;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proc%202020%20tarekan%201.02.21\Ajapnyak\+22%20verj\&#1345;&#1415;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yla%20works\Leyla%20works%2093\2017\2017-balans\&#1345;&#1415;-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ak.hambardzumyan\Desktop\NAKHAHASHIVNERI%20ORINAKNER\Naxahashivner%20tareskizb%202020\&#1345;&#1415;-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ak.hambardzumyan\Desktop\NAKHAHASHIVNERI%20ORINAKNER\Naxahashivner%20tareskizb%202020\Finansakan%20hashvetvutyan%20patet%202018\Hashvetvutyan%20NOR%20dzever%20MSHAKUYT%20ev%20SPORT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ak.hambardzumyan\Desktop\Balansi%20hamametakan%20MANKAPARTE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mpopatert"/>
      <sheetName val="1"/>
      <sheetName val="2"/>
      <sheetName val="3"/>
      <sheetName val="4"/>
      <sheetName val="5"/>
      <sheetName val="6"/>
      <sheetName val="Ekamutneri hamematakan"/>
      <sheetName val="Dramakan hamematakan"/>
      <sheetName val="Deb. ev kreditor"/>
      <sheetName val="Shenq, shinutyunner"/>
      <sheetName val="Meqenaner ev sarqavorumner "/>
      <sheetName val="Grasenyakayin ev tntesakan guyq"/>
      <sheetName val="Transportayin mijocner"/>
      <sheetName val="Paym. stacv. voch @ntacik aktiv"/>
      <sheetName val="Ayl himnakan mijocner"/>
      <sheetName val="Nyuter"/>
      <sheetName val="Aragamash arark. artahashvekshr"/>
      <sheetName val="Paymanov stacvac @ntacik akti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i hamematakan"/>
      <sheetName val="Dramakani hamematakan"/>
      <sheetName val="Deb. ev kreditor"/>
      <sheetName val="Texekanq"/>
    </sheetNames>
    <sheetDataSet>
      <sheetData sheetId="0">
        <row r="4">
          <cell r="A4" t="str">
            <v>  01. --. 202--թ. – 01.--. 202--թ.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7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4.8515625" style="126" customWidth="1"/>
    <col min="2" max="2" width="60.7109375" style="126" customWidth="1"/>
    <col min="3" max="3" width="17.57421875" style="126" customWidth="1"/>
    <col min="4" max="4" width="18.421875" style="126" customWidth="1"/>
    <col min="5" max="5" width="15.00390625" style="216" customWidth="1"/>
    <col min="6" max="6" width="14.8515625" style="140" bestFit="1" customWidth="1"/>
    <col min="7" max="12" width="9.140625" style="124" customWidth="1"/>
    <col min="13" max="61" width="9.140625" style="125" customWidth="1"/>
    <col min="62" max="16384" width="9.140625" style="126" customWidth="1"/>
  </cols>
  <sheetData>
    <row r="1" spans="1:61" s="139" customFormat="1" ht="21.75" customHeight="1">
      <c r="A1" s="299" t="s">
        <v>20</v>
      </c>
      <c r="B1" s="299"/>
      <c r="C1" s="299"/>
      <c r="D1" s="299"/>
      <c r="E1" s="299"/>
      <c r="F1" s="53"/>
      <c r="G1" s="141"/>
      <c r="H1" s="141"/>
      <c r="I1" s="141"/>
      <c r="J1" s="141"/>
      <c r="K1" s="141"/>
      <c r="L1" s="141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</row>
    <row r="2" spans="1:61" s="145" customFormat="1" ht="30" customHeight="1">
      <c r="A2" s="301" t="s">
        <v>221</v>
      </c>
      <c r="B2" s="301"/>
      <c r="C2" s="301"/>
      <c r="D2" s="301"/>
      <c r="E2" s="301"/>
      <c r="F2" s="228"/>
      <c r="G2" s="143"/>
      <c r="H2" s="141"/>
      <c r="I2" s="141"/>
      <c r="J2" s="141"/>
      <c r="K2" s="141"/>
      <c r="L2" s="141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</row>
    <row r="3" spans="1:23" s="9" customFormat="1" ht="45" customHeight="1">
      <c r="A3" s="300" t="s">
        <v>198</v>
      </c>
      <c r="B3" s="300"/>
      <c r="C3" s="300"/>
      <c r="D3" s="300"/>
      <c r="E3" s="300"/>
      <c r="F3" s="249"/>
      <c r="G3" s="249"/>
      <c r="H3" s="24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13" s="251" customFormat="1" ht="22.5" customHeight="1">
      <c r="A4" s="302" t="s">
        <v>227</v>
      </c>
      <c r="B4" s="302"/>
      <c r="C4" s="302"/>
      <c r="D4" s="302"/>
      <c r="E4" s="302"/>
      <c r="F4" s="250"/>
      <c r="G4" s="250"/>
      <c r="H4" s="250"/>
      <c r="I4" s="250"/>
      <c r="J4" s="250"/>
      <c r="K4" s="250"/>
      <c r="L4" s="250"/>
      <c r="M4" s="250"/>
    </row>
    <row r="5" spans="1:61" s="145" customFormat="1" ht="17.25" customHeight="1">
      <c r="A5" s="146"/>
      <c r="B5" s="146"/>
      <c r="C5" s="146"/>
      <c r="D5" s="186"/>
      <c r="E5" s="186" t="s">
        <v>17</v>
      </c>
      <c r="F5" s="140"/>
      <c r="G5" s="141"/>
      <c r="H5" s="141"/>
      <c r="I5" s="141"/>
      <c r="J5" s="141"/>
      <c r="K5" s="141"/>
      <c r="L5" s="141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</row>
    <row r="6" spans="1:61" s="145" customFormat="1" ht="70.5" customHeight="1">
      <c r="A6" s="30" t="s">
        <v>2</v>
      </c>
      <c r="B6" s="32" t="s">
        <v>11</v>
      </c>
      <c r="C6" s="252" t="s">
        <v>199</v>
      </c>
      <c r="D6" s="252" t="s">
        <v>200</v>
      </c>
      <c r="E6" s="219" t="s">
        <v>19</v>
      </c>
      <c r="F6" s="140"/>
      <c r="G6" s="141"/>
      <c r="H6" s="141"/>
      <c r="I6" s="141"/>
      <c r="J6" s="141"/>
      <c r="K6" s="141"/>
      <c r="L6" s="141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</row>
    <row r="7" spans="1:61" s="139" customFormat="1" ht="25.5" customHeight="1">
      <c r="A7" s="194" t="s">
        <v>6</v>
      </c>
      <c r="B7" s="211" t="s">
        <v>45</v>
      </c>
      <c r="C7" s="210">
        <f>SUM(C8:C9,C13,C17:C18,C23:C24,C27)</f>
        <v>71927.3</v>
      </c>
      <c r="D7" s="210">
        <f>SUM(D8:D9,D13,D17:D18,D23:D24,D27)</f>
        <v>69468.5</v>
      </c>
      <c r="E7" s="217">
        <f>+D7-C7</f>
        <v>-2458.800000000003</v>
      </c>
      <c r="F7" s="140"/>
      <c r="G7" s="141"/>
      <c r="H7" s="141"/>
      <c r="I7" s="141"/>
      <c r="J7" s="141"/>
      <c r="K7" s="141"/>
      <c r="L7" s="141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</row>
    <row r="8" spans="1:61" s="149" customFormat="1" ht="18.75" customHeight="1">
      <c r="A8" s="187">
        <v>1</v>
      </c>
      <c r="B8" s="188" t="s">
        <v>145</v>
      </c>
      <c r="C8" s="290">
        <v>66194.3</v>
      </c>
      <c r="D8" s="290">
        <v>66194.3</v>
      </c>
      <c r="E8" s="198">
        <f aca="true" t="shared" si="0" ref="E8:E69">+D8-C8</f>
        <v>0</v>
      </c>
      <c r="F8" s="140"/>
      <c r="G8" s="147"/>
      <c r="H8" s="147"/>
      <c r="I8" s="147"/>
      <c r="J8" s="147"/>
      <c r="K8" s="147"/>
      <c r="L8" s="147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</row>
    <row r="9" spans="1:61" s="149" customFormat="1" ht="24.75" customHeight="1" hidden="1">
      <c r="A9" s="187">
        <v>2</v>
      </c>
      <c r="B9" s="188" t="s">
        <v>149</v>
      </c>
      <c r="C9" s="198">
        <f>SUM(C10:C12)</f>
        <v>0</v>
      </c>
      <c r="D9" s="198">
        <f>SUM(D10:D12)</f>
        <v>0</v>
      </c>
      <c r="E9" s="198">
        <f t="shared" si="0"/>
        <v>0</v>
      </c>
      <c r="F9" s="140"/>
      <c r="G9" s="147"/>
      <c r="H9" s="147"/>
      <c r="I9" s="147"/>
      <c r="J9" s="147"/>
      <c r="K9" s="147"/>
      <c r="L9" s="147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</row>
    <row r="10" spans="1:6" ht="18.75" customHeight="1" hidden="1">
      <c r="A10" s="121">
        <v>2.1</v>
      </c>
      <c r="B10" s="179" t="s">
        <v>150</v>
      </c>
      <c r="C10" s="291"/>
      <c r="D10" s="291"/>
      <c r="E10" s="243">
        <f t="shared" si="0"/>
        <v>0</v>
      </c>
      <c r="F10" s="140" t="s">
        <v>186</v>
      </c>
    </row>
    <row r="11" spans="1:5" ht="18.75" customHeight="1" hidden="1">
      <c r="A11" s="121">
        <v>2.2</v>
      </c>
      <c r="B11" s="179" t="s">
        <v>151</v>
      </c>
      <c r="C11" s="291"/>
      <c r="D11" s="291"/>
      <c r="E11" s="243">
        <f t="shared" si="0"/>
        <v>0</v>
      </c>
    </row>
    <row r="12" spans="1:5" ht="18.75" customHeight="1" hidden="1">
      <c r="A12" s="121">
        <v>2.3</v>
      </c>
      <c r="B12" s="179" t="s">
        <v>171</v>
      </c>
      <c r="C12" s="291"/>
      <c r="D12" s="291"/>
      <c r="E12" s="243">
        <f t="shared" si="0"/>
        <v>0</v>
      </c>
    </row>
    <row r="13" spans="1:61" s="149" customFormat="1" ht="0.75" customHeight="1">
      <c r="A13" s="187">
        <v>3</v>
      </c>
      <c r="B13" s="189" t="s">
        <v>146</v>
      </c>
      <c r="C13" s="198">
        <f>SUM(C14:C16)</f>
        <v>0</v>
      </c>
      <c r="D13" s="198">
        <f>SUM(D14:D16)</f>
        <v>0</v>
      </c>
      <c r="E13" s="198">
        <f>+D13-C13</f>
        <v>0</v>
      </c>
      <c r="F13" s="140" t="s">
        <v>144</v>
      </c>
      <c r="G13" s="147"/>
      <c r="H13" s="147"/>
      <c r="I13" s="147"/>
      <c r="J13" s="147"/>
      <c r="K13" s="147"/>
      <c r="L13" s="147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</row>
    <row r="14" spans="1:61" s="149" customFormat="1" ht="18" customHeight="1" hidden="1">
      <c r="A14" s="241">
        <v>3.1</v>
      </c>
      <c r="B14" s="179" t="s">
        <v>187</v>
      </c>
      <c r="C14" s="291"/>
      <c r="D14" s="291"/>
      <c r="E14" s="243">
        <f t="shared" si="0"/>
        <v>0</v>
      </c>
      <c r="F14" s="140"/>
      <c r="G14" s="147"/>
      <c r="H14" s="147"/>
      <c r="I14" s="147"/>
      <c r="J14" s="147"/>
      <c r="K14" s="147"/>
      <c r="L14" s="147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</row>
    <row r="15" spans="1:61" s="149" customFormat="1" ht="18" customHeight="1" hidden="1">
      <c r="A15" s="241">
        <v>3.2</v>
      </c>
      <c r="B15" s="179" t="s">
        <v>188</v>
      </c>
      <c r="C15" s="291"/>
      <c r="D15" s="291"/>
      <c r="E15" s="243">
        <f t="shared" si="0"/>
        <v>0</v>
      </c>
      <c r="F15" s="140"/>
      <c r="G15" s="147"/>
      <c r="H15" s="147"/>
      <c r="I15" s="147"/>
      <c r="J15" s="147"/>
      <c r="K15" s="147"/>
      <c r="L15" s="147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</row>
    <row r="16" spans="1:61" s="149" customFormat="1" ht="18" customHeight="1" hidden="1">
      <c r="A16" s="241">
        <v>3.3</v>
      </c>
      <c r="B16" s="242"/>
      <c r="C16" s="291"/>
      <c r="D16" s="291"/>
      <c r="E16" s="243">
        <f t="shared" si="0"/>
        <v>0</v>
      </c>
      <c r="F16" s="140"/>
      <c r="G16" s="147"/>
      <c r="H16" s="147"/>
      <c r="I16" s="147"/>
      <c r="J16" s="147"/>
      <c r="K16" s="147"/>
      <c r="L16" s="147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</row>
    <row r="17" spans="1:61" s="149" customFormat="1" ht="16.5" hidden="1">
      <c r="A17" s="187">
        <v>4</v>
      </c>
      <c r="B17" s="190" t="s">
        <v>147</v>
      </c>
      <c r="C17" s="290"/>
      <c r="D17" s="290"/>
      <c r="E17" s="198">
        <f t="shared" si="0"/>
        <v>0</v>
      </c>
      <c r="F17" s="140"/>
      <c r="G17" s="147"/>
      <c r="H17" s="147"/>
      <c r="I17" s="147"/>
      <c r="J17" s="147"/>
      <c r="K17" s="147"/>
      <c r="L17" s="147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</row>
    <row r="18" spans="1:61" s="149" customFormat="1" ht="18" customHeight="1">
      <c r="A18" s="187">
        <v>2</v>
      </c>
      <c r="B18" s="188" t="s">
        <v>148</v>
      </c>
      <c r="C18" s="198">
        <f>SUM(C19:C22)</f>
        <v>5733</v>
      </c>
      <c r="D18" s="198">
        <f>SUM(D19:D22)</f>
        <v>3274.2</v>
      </c>
      <c r="E18" s="198">
        <f t="shared" si="0"/>
        <v>-2458.8</v>
      </c>
      <c r="F18" s="140"/>
      <c r="G18" s="147"/>
      <c r="H18" s="147"/>
      <c r="I18" s="147"/>
      <c r="J18" s="147"/>
      <c r="K18" s="147"/>
      <c r="L18" s="147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</row>
    <row r="19" spans="1:5" ht="18" customHeight="1">
      <c r="A19" s="121">
        <v>2.1</v>
      </c>
      <c r="B19" s="179" t="s">
        <v>124</v>
      </c>
      <c r="C19" s="291">
        <v>5600</v>
      </c>
      <c r="D19" s="291">
        <v>3274.2</v>
      </c>
      <c r="E19" s="243">
        <f t="shared" si="0"/>
        <v>-2325.8</v>
      </c>
    </row>
    <row r="20" spans="1:5" ht="18" customHeight="1">
      <c r="A20" s="121">
        <v>2.2</v>
      </c>
      <c r="B20" s="179" t="s">
        <v>125</v>
      </c>
      <c r="C20" s="291">
        <v>80</v>
      </c>
      <c r="D20" s="291"/>
      <c r="E20" s="243">
        <f t="shared" si="0"/>
        <v>-80</v>
      </c>
    </row>
    <row r="21" spans="1:5" ht="18" customHeight="1">
      <c r="A21" s="121">
        <v>2.3</v>
      </c>
      <c r="B21" s="179" t="s">
        <v>126</v>
      </c>
      <c r="C21" s="291">
        <v>3</v>
      </c>
      <c r="D21" s="291"/>
      <c r="E21" s="243">
        <f t="shared" si="0"/>
        <v>-3</v>
      </c>
    </row>
    <row r="22" spans="1:5" ht="18" customHeight="1">
      <c r="A22" s="121">
        <v>2.4</v>
      </c>
      <c r="B22" s="179" t="s">
        <v>127</v>
      </c>
      <c r="C22" s="291">
        <v>50</v>
      </c>
      <c r="D22" s="291"/>
      <c r="E22" s="243">
        <f t="shared" si="0"/>
        <v>-50</v>
      </c>
    </row>
    <row r="23" spans="1:61" s="149" customFormat="1" ht="0.75" customHeight="1">
      <c r="A23" s="187">
        <v>6</v>
      </c>
      <c r="B23" s="190" t="s">
        <v>31</v>
      </c>
      <c r="C23" s="290"/>
      <c r="D23" s="290"/>
      <c r="E23" s="198">
        <f t="shared" si="0"/>
        <v>0</v>
      </c>
      <c r="F23" s="140" t="s">
        <v>152</v>
      </c>
      <c r="G23" s="150"/>
      <c r="H23" s="147"/>
      <c r="I23" s="147"/>
      <c r="J23" s="147"/>
      <c r="K23" s="147"/>
      <c r="L23" s="147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</row>
    <row r="24" spans="1:61" s="149" customFormat="1" ht="21" customHeight="1" hidden="1">
      <c r="A24" s="187">
        <v>7</v>
      </c>
      <c r="B24" s="191" t="s">
        <v>165</v>
      </c>
      <c r="C24" s="198">
        <f>SUM(C25:C26)</f>
        <v>0</v>
      </c>
      <c r="D24" s="198">
        <f>SUM(D25:D26)</f>
        <v>0</v>
      </c>
      <c r="E24" s="198">
        <f t="shared" si="0"/>
        <v>0</v>
      </c>
      <c r="F24" s="151"/>
      <c r="G24" s="150"/>
      <c r="H24" s="147"/>
      <c r="I24" s="147"/>
      <c r="J24" s="147"/>
      <c r="K24" s="147"/>
      <c r="L24" s="147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</row>
    <row r="25" spans="1:7" ht="19.5" customHeight="1" hidden="1">
      <c r="A25" s="121">
        <v>7.1</v>
      </c>
      <c r="B25" s="192" t="s">
        <v>32</v>
      </c>
      <c r="C25" s="243">
        <f>+C71</f>
        <v>0</v>
      </c>
      <c r="D25" s="243">
        <f>+D71</f>
        <v>0</v>
      </c>
      <c r="E25" s="243">
        <f t="shared" si="0"/>
        <v>0</v>
      </c>
      <c r="F25" s="140" t="s">
        <v>166</v>
      </c>
      <c r="G25" s="171"/>
    </row>
    <row r="26" spans="1:7" ht="22.5" customHeight="1" hidden="1">
      <c r="A26" s="121">
        <v>7.2</v>
      </c>
      <c r="B26" s="192" t="s">
        <v>33</v>
      </c>
      <c r="C26" s="291"/>
      <c r="D26" s="291"/>
      <c r="E26" s="243">
        <f t="shared" si="0"/>
        <v>0</v>
      </c>
      <c r="G26" s="171"/>
    </row>
    <row r="27" spans="1:61" s="149" customFormat="1" ht="20.25" customHeight="1" hidden="1">
      <c r="A27" s="187">
        <v>7</v>
      </c>
      <c r="B27" s="190" t="s">
        <v>155</v>
      </c>
      <c r="C27" s="290"/>
      <c r="D27" s="292"/>
      <c r="E27" s="198">
        <f t="shared" si="0"/>
        <v>0</v>
      </c>
      <c r="F27" s="167" t="s">
        <v>177</v>
      </c>
      <c r="G27" s="150"/>
      <c r="H27" s="147"/>
      <c r="I27" s="147"/>
      <c r="J27" s="147"/>
      <c r="K27" s="147"/>
      <c r="L27" s="147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</row>
    <row r="28" spans="1:61" s="139" customFormat="1" ht="27.75" customHeight="1">
      <c r="A28" s="207" t="s">
        <v>7</v>
      </c>
      <c r="B28" s="211" t="s">
        <v>46</v>
      </c>
      <c r="C28" s="209">
        <f>SUM(C29,C31,C34,C37,C41:C45,C54,C57,C63:C66,C70,C72)</f>
        <v>68105.5</v>
      </c>
      <c r="D28" s="209">
        <f>SUM(D29,D31,D34,D37,D41:D45,D54,D57,D63:D66,D70,D72)</f>
        <v>65238.09999999999</v>
      </c>
      <c r="E28" s="193">
        <f t="shared" si="0"/>
        <v>-2867.4000000000087</v>
      </c>
      <c r="F28" s="140"/>
      <c r="G28" s="141"/>
      <c r="H28" s="141"/>
      <c r="I28" s="141"/>
      <c r="J28" s="141"/>
      <c r="K28" s="141"/>
      <c r="L28" s="141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</row>
    <row r="29" spans="1:61" s="149" customFormat="1" ht="18" customHeight="1">
      <c r="A29" s="194">
        <v>1</v>
      </c>
      <c r="B29" s="233" t="s">
        <v>100</v>
      </c>
      <c r="C29" s="290">
        <v>59304.8</v>
      </c>
      <c r="D29" s="292">
        <v>57484.1</v>
      </c>
      <c r="E29" s="198">
        <f t="shared" si="0"/>
        <v>-1820.7000000000044</v>
      </c>
      <c r="F29" s="140"/>
      <c r="G29" s="141"/>
      <c r="H29" s="141"/>
      <c r="I29" s="141"/>
      <c r="J29" s="141"/>
      <c r="K29" s="141"/>
      <c r="L29" s="141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</row>
    <row r="30" spans="1:61" s="153" customFormat="1" ht="18" customHeight="1" hidden="1">
      <c r="A30" s="196">
        <v>1.1</v>
      </c>
      <c r="B30" s="197" t="s">
        <v>30</v>
      </c>
      <c r="C30" s="291"/>
      <c r="D30" s="291"/>
      <c r="E30" s="243">
        <f t="shared" si="0"/>
        <v>0</v>
      </c>
      <c r="F30" s="123"/>
      <c r="G30" s="124"/>
      <c r="H30" s="124"/>
      <c r="I30" s="124"/>
      <c r="J30" s="124"/>
      <c r="K30" s="124"/>
      <c r="L30" s="124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</row>
    <row r="31" spans="1:61" s="149" customFormat="1" ht="18" customHeight="1">
      <c r="A31" s="194">
        <v>2</v>
      </c>
      <c r="B31" s="195" t="s">
        <v>81</v>
      </c>
      <c r="C31" s="198">
        <f>SUM(C32:C33)</f>
        <v>7746</v>
      </c>
      <c r="D31" s="198">
        <f>SUM(D32:D33)</f>
        <v>6843.1</v>
      </c>
      <c r="E31" s="198">
        <f t="shared" si="0"/>
        <v>-902.8999999999996</v>
      </c>
      <c r="F31" s="140"/>
      <c r="G31" s="141"/>
      <c r="H31" s="141"/>
      <c r="I31" s="141"/>
      <c r="J31" s="141"/>
      <c r="K31" s="141"/>
      <c r="L31" s="141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</row>
    <row r="32" spans="1:5" ht="18" customHeight="1">
      <c r="A32" s="196">
        <v>2.1</v>
      </c>
      <c r="B32" s="179" t="s">
        <v>124</v>
      </c>
      <c r="C32" s="291">
        <v>6954</v>
      </c>
      <c r="D32" s="291">
        <v>6295.8</v>
      </c>
      <c r="E32" s="243">
        <f t="shared" si="0"/>
        <v>-658.1999999999998</v>
      </c>
    </row>
    <row r="33" spans="1:5" ht="18" customHeight="1">
      <c r="A33" s="196">
        <v>2.2</v>
      </c>
      <c r="B33" s="197" t="s">
        <v>131</v>
      </c>
      <c r="C33" s="291">
        <v>792</v>
      </c>
      <c r="D33" s="291">
        <v>547.3</v>
      </c>
      <c r="E33" s="243">
        <f t="shared" si="0"/>
        <v>-244.70000000000005</v>
      </c>
    </row>
    <row r="34" spans="1:61" s="149" customFormat="1" ht="18" customHeight="1">
      <c r="A34" s="194">
        <v>3</v>
      </c>
      <c r="B34" s="195" t="s">
        <v>82</v>
      </c>
      <c r="C34" s="198">
        <f>SUM(C35:C36)</f>
        <v>130</v>
      </c>
      <c r="D34" s="198">
        <f>SUM(D35:D36)</f>
        <v>70.6</v>
      </c>
      <c r="E34" s="198">
        <f t="shared" si="0"/>
        <v>-59.400000000000006</v>
      </c>
      <c r="F34" s="140"/>
      <c r="G34" s="141"/>
      <c r="H34" s="141"/>
      <c r="I34" s="141"/>
      <c r="J34" s="141"/>
      <c r="K34" s="141"/>
      <c r="L34" s="141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</row>
    <row r="35" spans="1:5" ht="18" customHeight="1">
      <c r="A35" s="196">
        <v>3.1</v>
      </c>
      <c r="B35" s="197" t="s">
        <v>132</v>
      </c>
      <c r="C35" s="291">
        <v>100</v>
      </c>
      <c r="D35" s="291">
        <v>60.6</v>
      </c>
      <c r="E35" s="243">
        <f t="shared" si="0"/>
        <v>-39.4</v>
      </c>
    </row>
    <row r="36" spans="1:5" ht="18" customHeight="1">
      <c r="A36" s="196">
        <v>3.2</v>
      </c>
      <c r="B36" s="179" t="s">
        <v>133</v>
      </c>
      <c r="C36" s="291">
        <v>30</v>
      </c>
      <c r="D36" s="291">
        <v>10</v>
      </c>
      <c r="E36" s="243">
        <f t="shared" si="0"/>
        <v>-20</v>
      </c>
    </row>
    <row r="37" spans="1:61" s="149" customFormat="1" ht="18" customHeight="1">
      <c r="A37" s="194">
        <v>4</v>
      </c>
      <c r="B37" s="195" t="s">
        <v>101</v>
      </c>
      <c r="C37" s="198">
        <f>SUM(C38:C40)</f>
        <v>106.4</v>
      </c>
      <c r="D37" s="198">
        <f>SUM(D38:D40)</f>
        <v>86.7</v>
      </c>
      <c r="E37" s="198">
        <f t="shared" si="0"/>
        <v>-19.700000000000003</v>
      </c>
      <c r="F37" s="140"/>
      <c r="G37" s="141"/>
      <c r="H37" s="141"/>
      <c r="I37" s="141"/>
      <c r="J37" s="141"/>
      <c r="K37" s="141"/>
      <c r="L37" s="141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</row>
    <row r="38" spans="1:6" ht="18" customHeight="1">
      <c r="A38" s="196">
        <v>4.1</v>
      </c>
      <c r="B38" s="197" t="s">
        <v>8</v>
      </c>
      <c r="C38" s="291">
        <v>86.4</v>
      </c>
      <c r="D38" s="291">
        <v>86.4</v>
      </c>
      <c r="E38" s="243">
        <f t="shared" si="0"/>
        <v>0</v>
      </c>
      <c r="F38" s="123"/>
    </row>
    <row r="39" spans="1:6" ht="17.25" customHeight="1">
      <c r="A39" s="196">
        <v>4.2</v>
      </c>
      <c r="B39" s="179" t="s">
        <v>9</v>
      </c>
      <c r="C39" s="291">
        <v>20</v>
      </c>
      <c r="D39" s="291">
        <v>0.3</v>
      </c>
      <c r="E39" s="243">
        <f>+D39-C39</f>
        <v>-19.7</v>
      </c>
      <c r="F39" s="123"/>
    </row>
    <row r="40" spans="1:6" ht="18" customHeight="1" hidden="1">
      <c r="A40" s="196">
        <v>4.3</v>
      </c>
      <c r="B40" s="179" t="s">
        <v>10</v>
      </c>
      <c r="C40" s="291"/>
      <c r="D40" s="291"/>
      <c r="E40" s="243">
        <f t="shared" si="0"/>
        <v>0</v>
      </c>
      <c r="F40" s="123"/>
    </row>
    <row r="41" spans="1:61" s="149" customFormat="1" ht="18" customHeight="1" hidden="1">
      <c r="A41" s="194">
        <v>5</v>
      </c>
      <c r="B41" s="199" t="s">
        <v>102</v>
      </c>
      <c r="C41" s="290"/>
      <c r="D41" s="290"/>
      <c r="E41" s="198">
        <f t="shared" si="0"/>
        <v>0</v>
      </c>
      <c r="F41" s="140" t="s">
        <v>84</v>
      </c>
      <c r="G41" s="141"/>
      <c r="H41" s="141"/>
      <c r="I41" s="141"/>
      <c r="J41" s="141"/>
      <c r="K41" s="141"/>
      <c r="L41" s="141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</row>
    <row r="42" spans="1:61" s="149" customFormat="1" ht="18" customHeight="1" hidden="1">
      <c r="A42" s="194">
        <v>6</v>
      </c>
      <c r="B42" s="131" t="s">
        <v>85</v>
      </c>
      <c r="C42" s="290"/>
      <c r="D42" s="290"/>
      <c r="E42" s="198">
        <f t="shared" si="0"/>
        <v>0</v>
      </c>
      <c r="F42" s="167" t="s">
        <v>103</v>
      </c>
      <c r="G42" s="141"/>
      <c r="H42" s="141"/>
      <c r="I42" s="141"/>
      <c r="J42" s="141"/>
      <c r="K42" s="141"/>
      <c r="L42" s="141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</row>
    <row r="43" spans="1:61" s="149" customFormat="1" ht="18" customHeight="1" hidden="1">
      <c r="A43" s="194">
        <v>7</v>
      </c>
      <c r="B43" s="200" t="s">
        <v>104</v>
      </c>
      <c r="C43" s="290"/>
      <c r="D43" s="290"/>
      <c r="E43" s="198">
        <f t="shared" si="0"/>
        <v>0</v>
      </c>
      <c r="F43" s="167"/>
      <c r="G43" s="141"/>
      <c r="H43" s="141"/>
      <c r="I43" s="141"/>
      <c r="J43" s="141"/>
      <c r="K43" s="141"/>
      <c r="L43" s="141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</row>
    <row r="44" spans="1:61" s="149" customFormat="1" ht="18" customHeight="1">
      <c r="A44" s="194">
        <v>5</v>
      </c>
      <c r="B44" s="200" t="s">
        <v>95</v>
      </c>
      <c r="C44" s="290">
        <v>100</v>
      </c>
      <c r="D44" s="290">
        <v>116.1</v>
      </c>
      <c r="E44" s="198">
        <f t="shared" si="0"/>
        <v>16.099999999999994</v>
      </c>
      <c r="F44" s="144" t="s">
        <v>118</v>
      </c>
      <c r="G44" s="141"/>
      <c r="H44" s="141"/>
      <c r="I44" s="141"/>
      <c r="J44" s="141"/>
      <c r="K44" s="141"/>
      <c r="L44" s="141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</row>
    <row r="45" spans="1:61" s="149" customFormat="1" ht="20.25" customHeight="1">
      <c r="A45" s="194">
        <v>6</v>
      </c>
      <c r="B45" s="201" t="s">
        <v>162</v>
      </c>
      <c r="C45" s="198">
        <f>SUM(C46:C53)</f>
        <v>105</v>
      </c>
      <c r="D45" s="198">
        <f>SUM(D46:D53)</f>
        <v>101</v>
      </c>
      <c r="E45" s="198">
        <f t="shared" si="0"/>
        <v>-4</v>
      </c>
      <c r="F45" s="167"/>
      <c r="G45" s="141"/>
      <c r="H45" s="141"/>
      <c r="I45" s="141"/>
      <c r="J45" s="141"/>
      <c r="K45" s="141"/>
      <c r="L45" s="141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</row>
    <row r="46" spans="1:6" ht="18" customHeight="1" hidden="1">
      <c r="A46" s="196">
        <v>9.1</v>
      </c>
      <c r="B46" s="202" t="s">
        <v>86</v>
      </c>
      <c r="C46" s="291"/>
      <c r="D46" s="291"/>
      <c r="E46" s="243">
        <f t="shared" si="0"/>
        <v>0</v>
      </c>
      <c r="F46" s="144" t="s">
        <v>123</v>
      </c>
    </row>
    <row r="47" spans="1:6" ht="18" customHeight="1">
      <c r="A47" s="196">
        <v>6.1</v>
      </c>
      <c r="B47" s="202" t="s">
        <v>87</v>
      </c>
      <c r="C47" s="291">
        <v>95</v>
      </c>
      <c r="D47" s="291">
        <v>95</v>
      </c>
      <c r="E47" s="243">
        <f t="shared" si="0"/>
        <v>0</v>
      </c>
      <c r="F47" s="144" t="s">
        <v>93</v>
      </c>
    </row>
    <row r="48" spans="1:6" ht="21" customHeight="1" hidden="1">
      <c r="A48" s="196">
        <v>9.3</v>
      </c>
      <c r="B48" s="202" t="s">
        <v>88</v>
      </c>
      <c r="C48" s="291"/>
      <c r="D48" s="291"/>
      <c r="E48" s="243">
        <f t="shared" si="0"/>
        <v>0</v>
      </c>
      <c r="F48" s="144" t="s">
        <v>122</v>
      </c>
    </row>
    <row r="49" spans="1:6" ht="18" customHeight="1">
      <c r="A49" s="196">
        <v>6.2</v>
      </c>
      <c r="B49" s="202" t="s">
        <v>89</v>
      </c>
      <c r="C49" s="291">
        <v>10</v>
      </c>
      <c r="D49" s="291">
        <v>6</v>
      </c>
      <c r="E49" s="243">
        <f t="shared" si="0"/>
        <v>-4</v>
      </c>
      <c r="F49" s="144" t="s">
        <v>121</v>
      </c>
    </row>
    <row r="50" spans="1:6" ht="0.75" customHeight="1">
      <c r="A50" s="196">
        <v>9.5</v>
      </c>
      <c r="B50" s="202" t="s">
        <v>90</v>
      </c>
      <c r="C50" s="291"/>
      <c r="D50" s="291"/>
      <c r="E50" s="243">
        <f>+D50-C50</f>
        <v>0</v>
      </c>
      <c r="F50" s="144" t="s">
        <v>120</v>
      </c>
    </row>
    <row r="51" spans="1:6" ht="18" customHeight="1" hidden="1">
      <c r="A51" s="196">
        <v>9.6</v>
      </c>
      <c r="B51" s="202" t="s">
        <v>91</v>
      </c>
      <c r="C51" s="291"/>
      <c r="D51" s="291"/>
      <c r="E51" s="243">
        <f t="shared" si="0"/>
        <v>0</v>
      </c>
      <c r="F51" s="144" t="s">
        <v>119</v>
      </c>
    </row>
    <row r="52" spans="1:6" ht="18" customHeight="1" hidden="1">
      <c r="A52" s="196">
        <v>9.7</v>
      </c>
      <c r="B52" s="202" t="s">
        <v>106</v>
      </c>
      <c r="C52" s="291"/>
      <c r="D52" s="291"/>
      <c r="E52" s="243">
        <f t="shared" si="0"/>
        <v>0</v>
      </c>
      <c r="F52" s="144" t="s">
        <v>94</v>
      </c>
    </row>
    <row r="53" spans="1:6" ht="18" customHeight="1" hidden="1">
      <c r="A53" s="196">
        <v>9.8</v>
      </c>
      <c r="B53" s="202" t="s">
        <v>92</v>
      </c>
      <c r="C53" s="291"/>
      <c r="D53" s="291"/>
      <c r="E53" s="243">
        <f t="shared" si="0"/>
        <v>0</v>
      </c>
      <c r="F53" s="144" t="s">
        <v>154</v>
      </c>
    </row>
    <row r="54" spans="1:61" s="149" customFormat="1" ht="19.5" customHeight="1">
      <c r="A54" s="194">
        <v>7</v>
      </c>
      <c r="B54" s="200" t="s">
        <v>107</v>
      </c>
      <c r="C54" s="198">
        <f>SUM(C55:C56)</f>
        <v>25</v>
      </c>
      <c r="D54" s="198">
        <f>SUM(D55:D56)</f>
        <v>24.5</v>
      </c>
      <c r="E54" s="198">
        <f t="shared" si="0"/>
        <v>-0.5</v>
      </c>
      <c r="F54" s="140"/>
      <c r="G54" s="141"/>
      <c r="H54" s="141"/>
      <c r="I54" s="141"/>
      <c r="J54" s="141"/>
      <c r="K54" s="141"/>
      <c r="L54" s="141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</row>
    <row r="55" spans="1:6" ht="18" customHeight="1" hidden="1">
      <c r="A55" s="203">
        <v>10.1</v>
      </c>
      <c r="B55" s="204" t="s">
        <v>96</v>
      </c>
      <c r="C55" s="291"/>
      <c r="D55" s="291"/>
      <c r="E55" s="243">
        <f t="shared" si="0"/>
        <v>0</v>
      </c>
      <c r="F55" s="144" t="s">
        <v>98</v>
      </c>
    </row>
    <row r="56" spans="1:6" ht="18" customHeight="1">
      <c r="A56" s="203">
        <v>7.1</v>
      </c>
      <c r="B56" s="204" t="s">
        <v>97</v>
      </c>
      <c r="C56" s="291">
        <v>25</v>
      </c>
      <c r="D56" s="291">
        <v>24.5</v>
      </c>
      <c r="E56" s="243">
        <f t="shared" si="0"/>
        <v>-0.5</v>
      </c>
      <c r="F56" s="175" t="s">
        <v>178</v>
      </c>
    </row>
    <row r="57" spans="1:61" s="149" customFormat="1" ht="21" customHeight="1">
      <c r="A57" s="205">
        <v>8</v>
      </c>
      <c r="B57" s="200" t="s">
        <v>99</v>
      </c>
      <c r="C57" s="198">
        <f>SUM(C58:C62)</f>
        <v>350</v>
      </c>
      <c r="D57" s="198">
        <f>SUM(D58:D62)</f>
        <v>273.70000000000005</v>
      </c>
      <c r="E57" s="198">
        <f t="shared" si="0"/>
        <v>-76.29999999999995</v>
      </c>
      <c r="F57" s="144"/>
      <c r="G57" s="141"/>
      <c r="H57" s="141"/>
      <c r="I57" s="141"/>
      <c r="J57" s="141"/>
      <c r="K57" s="141"/>
      <c r="L57" s="141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</row>
    <row r="58" spans="1:6" ht="18" customHeight="1">
      <c r="A58" s="203">
        <v>8.1</v>
      </c>
      <c r="B58" s="204" t="s">
        <v>111</v>
      </c>
      <c r="C58" s="291">
        <v>150</v>
      </c>
      <c r="D58" s="291">
        <v>107.4</v>
      </c>
      <c r="E58" s="243">
        <f t="shared" si="0"/>
        <v>-42.599999999999994</v>
      </c>
      <c r="F58" s="144" t="s">
        <v>116</v>
      </c>
    </row>
    <row r="59" spans="1:6" ht="18" customHeight="1">
      <c r="A59" s="203">
        <v>8.2</v>
      </c>
      <c r="B59" s="204" t="s">
        <v>110</v>
      </c>
      <c r="C59" s="291">
        <v>200</v>
      </c>
      <c r="D59" s="291">
        <v>166.3</v>
      </c>
      <c r="E59" s="243">
        <f t="shared" si="0"/>
        <v>-33.69999999999999</v>
      </c>
      <c r="F59" s="140" t="s">
        <v>108</v>
      </c>
    </row>
    <row r="60" spans="1:6" ht="18" customHeight="1" hidden="1">
      <c r="A60" s="203">
        <v>11.3</v>
      </c>
      <c r="B60" s="204" t="s">
        <v>112</v>
      </c>
      <c r="C60" s="291"/>
      <c r="D60" s="291"/>
      <c r="E60" s="243">
        <f>+D60-C60</f>
        <v>0</v>
      </c>
      <c r="F60" s="144" t="s">
        <v>109</v>
      </c>
    </row>
    <row r="61" spans="1:6" ht="18" customHeight="1" hidden="1">
      <c r="A61" s="203">
        <v>11.4</v>
      </c>
      <c r="B61" s="204" t="s">
        <v>113</v>
      </c>
      <c r="C61" s="291"/>
      <c r="D61" s="291"/>
      <c r="E61" s="243">
        <f t="shared" si="0"/>
        <v>0</v>
      </c>
      <c r="F61" s="144"/>
    </row>
    <row r="62" spans="1:6" ht="18" customHeight="1" hidden="1">
      <c r="A62" s="203">
        <v>11.5</v>
      </c>
      <c r="B62" s="202" t="s">
        <v>114</v>
      </c>
      <c r="C62" s="291"/>
      <c r="D62" s="291"/>
      <c r="E62" s="243">
        <f>+D62-C62</f>
        <v>0</v>
      </c>
      <c r="F62" s="144" t="s">
        <v>117</v>
      </c>
    </row>
    <row r="63" spans="1:6" ht="40.5" customHeight="1" hidden="1">
      <c r="A63" s="194">
        <v>12</v>
      </c>
      <c r="B63" s="247" t="s">
        <v>196</v>
      </c>
      <c r="C63" s="290"/>
      <c r="D63" s="290"/>
      <c r="E63" s="198">
        <f>+D63-C63</f>
        <v>0</v>
      </c>
      <c r="F63" s="144"/>
    </row>
    <row r="64" spans="1:61" s="163" customFormat="1" ht="18" customHeight="1" hidden="1">
      <c r="A64" s="194">
        <v>13</v>
      </c>
      <c r="B64" s="206"/>
      <c r="C64" s="293"/>
      <c r="D64" s="291"/>
      <c r="E64" s="122">
        <f>+D64-C64</f>
        <v>0</v>
      </c>
      <c r="F64" s="154" t="s">
        <v>197</v>
      </c>
      <c r="G64" s="164"/>
      <c r="H64" s="165"/>
      <c r="I64" s="141"/>
      <c r="J64" s="141"/>
      <c r="K64" s="141"/>
      <c r="L64" s="141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</row>
    <row r="65" spans="1:61" s="149" customFormat="1" ht="22.5" customHeight="1" hidden="1">
      <c r="A65" s="194">
        <v>14</v>
      </c>
      <c r="B65" s="201" t="s">
        <v>163</v>
      </c>
      <c r="C65" s="292"/>
      <c r="D65" s="290"/>
      <c r="E65" s="198">
        <f t="shared" si="0"/>
        <v>0</v>
      </c>
      <c r="F65" s="144" t="s">
        <v>142</v>
      </c>
      <c r="G65" s="141"/>
      <c r="H65" s="141"/>
      <c r="I65" s="141"/>
      <c r="J65" s="141"/>
      <c r="K65" s="141"/>
      <c r="L65" s="141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</row>
    <row r="66" spans="1:61" s="149" customFormat="1" ht="17.25" customHeight="1">
      <c r="A66" s="207">
        <v>9</v>
      </c>
      <c r="B66" s="195" t="s">
        <v>83</v>
      </c>
      <c r="C66" s="198">
        <f>SUM(C67:C69)</f>
        <v>238.3</v>
      </c>
      <c r="D66" s="198">
        <f>SUM(D67:D69)</f>
        <v>238.3</v>
      </c>
      <c r="E66" s="198">
        <f t="shared" si="0"/>
        <v>0</v>
      </c>
      <c r="F66" s="144"/>
      <c r="G66" s="141"/>
      <c r="H66" s="141"/>
      <c r="I66" s="141"/>
      <c r="J66" s="141"/>
      <c r="K66" s="141"/>
      <c r="L66" s="141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</row>
    <row r="67" spans="1:6" ht="17.25" customHeight="1">
      <c r="A67" s="203">
        <v>9.1</v>
      </c>
      <c r="B67" s="179" t="s">
        <v>129</v>
      </c>
      <c r="C67" s="291">
        <v>181.8</v>
      </c>
      <c r="D67" s="291">
        <v>181.8</v>
      </c>
      <c r="E67" s="243">
        <f t="shared" si="0"/>
        <v>0</v>
      </c>
      <c r="F67" s="144" t="s">
        <v>182</v>
      </c>
    </row>
    <row r="68" spans="1:6" ht="33" customHeight="1" hidden="1">
      <c r="A68" s="203">
        <v>15.2</v>
      </c>
      <c r="B68" s="225" t="s">
        <v>172</v>
      </c>
      <c r="C68" s="291"/>
      <c r="D68" s="291"/>
      <c r="E68" s="243">
        <f>+D68-C68</f>
        <v>0</v>
      </c>
      <c r="F68" s="170" t="s">
        <v>115</v>
      </c>
    </row>
    <row r="69" spans="1:6" ht="18" customHeight="1">
      <c r="A69" s="203">
        <v>9.2</v>
      </c>
      <c r="B69" s="179" t="s">
        <v>130</v>
      </c>
      <c r="C69" s="291">
        <v>56.5</v>
      </c>
      <c r="D69" s="291">
        <v>56.5</v>
      </c>
      <c r="E69" s="243">
        <f t="shared" si="0"/>
        <v>0</v>
      </c>
      <c r="F69" s="144" t="s">
        <v>179</v>
      </c>
    </row>
    <row r="70" spans="1:61" s="149" customFormat="1" ht="18" customHeight="1" hidden="1">
      <c r="A70" s="207">
        <v>16</v>
      </c>
      <c r="B70" s="208" t="s">
        <v>164</v>
      </c>
      <c r="C70" s="290"/>
      <c r="D70" s="290"/>
      <c r="E70" s="198">
        <f>+D70-C70</f>
        <v>0</v>
      </c>
      <c r="F70" s="166"/>
      <c r="G70" s="147"/>
      <c r="H70" s="147"/>
      <c r="I70" s="147"/>
      <c r="J70" s="147"/>
      <c r="K70" s="147"/>
      <c r="L70" s="147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</row>
    <row r="71" spans="1:6" ht="18" customHeight="1" hidden="1">
      <c r="A71" s="203">
        <v>16.1</v>
      </c>
      <c r="B71" s="13" t="s">
        <v>34</v>
      </c>
      <c r="C71" s="291"/>
      <c r="D71" s="291"/>
      <c r="E71" s="243">
        <f>+D71-C71</f>
        <v>0</v>
      </c>
      <c r="F71" s="144"/>
    </row>
    <row r="72" spans="1:61" s="149" customFormat="1" ht="18.75" customHeight="1" hidden="1">
      <c r="A72" s="207">
        <v>17</v>
      </c>
      <c r="B72" s="195" t="s">
        <v>161</v>
      </c>
      <c r="C72" s="290"/>
      <c r="D72" s="290"/>
      <c r="E72" s="198">
        <f>+D72-C72</f>
        <v>0</v>
      </c>
      <c r="F72" s="140"/>
      <c r="G72" s="141"/>
      <c r="H72" s="141"/>
      <c r="I72" s="141"/>
      <c r="J72" s="141"/>
      <c r="K72" s="141"/>
      <c r="L72" s="141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</row>
    <row r="73" spans="1:61" s="157" customFormat="1" ht="33.75" customHeight="1">
      <c r="A73" s="227" t="s">
        <v>13</v>
      </c>
      <c r="B73" s="218" t="s">
        <v>35</v>
      </c>
      <c r="C73" s="209">
        <f>+C7-C28</f>
        <v>3821.800000000003</v>
      </c>
      <c r="D73" s="193">
        <f>+D7-D28</f>
        <v>4230.400000000009</v>
      </c>
      <c r="E73" s="193">
        <f>+D73-C73</f>
        <v>408.6000000000058</v>
      </c>
      <c r="F73" s="229"/>
      <c r="G73" s="155"/>
      <c r="H73" s="155"/>
      <c r="I73" s="155"/>
      <c r="J73" s="155"/>
      <c r="K73" s="155"/>
      <c r="L73" s="155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</row>
    <row r="74" spans="1:23" s="257" customFormat="1" ht="0.75" customHeight="1">
      <c r="A74" s="253"/>
      <c r="B74" s="26" t="s">
        <v>202</v>
      </c>
      <c r="C74" s="254">
        <f>SUM(C75:C76)</f>
        <v>0</v>
      </c>
      <c r="D74" s="254">
        <f>SUM(D75:D76)</f>
        <v>0</v>
      </c>
      <c r="E74" s="254">
        <f>D74-C74</f>
        <v>0</v>
      </c>
      <c r="F74" s="49"/>
      <c r="G74" s="44"/>
      <c r="H74" s="44"/>
      <c r="I74" s="44"/>
      <c r="J74" s="44"/>
      <c r="K74" s="44"/>
      <c r="L74" s="44"/>
      <c r="M74" s="255"/>
      <c r="N74" s="255"/>
      <c r="O74" s="255"/>
      <c r="P74" s="255"/>
      <c r="Q74" s="255"/>
      <c r="R74" s="255"/>
      <c r="S74" s="255"/>
      <c r="T74" s="256"/>
      <c r="U74" s="256"/>
      <c r="V74" s="256"/>
      <c r="W74" s="256"/>
    </row>
    <row r="75" spans="1:23" s="257" customFormat="1" ht="18" customHeight="1" hidden="1">
      <c r="A75" s="258">
        <v>1</v>
      </c>
      <c r="B75" s="259"/>
      <c r="C75" s="260"/>
      <c r="D75" s="294"/>
      <c r="E75" s="260">
        <f>D75-C75</f>
        <v>0</v>
      </c>
      <c r="F75" s="49"/>
      <c r="G75" s="44"/>
      <c r="H75" s="44"/>
      <c r="I75" s="44"/>
      <c r="J75" s="44"/>
      <c r="K75" s="44"/>
      <c r="L75" s="44"/>
      <c r="M75" s="255"/>
      <c r="N75" s="255"/>
      <c r="O75" s="255"/>
      <c r="P75" s="255"/>
      <c r="Q75" s="255"/>
      <c r="R75" s="255"/>
      <c r="S75" s="255"/>
      <c r="T75" s="256"/>
      <c r="U75" s="256"/>
      <c r="V75" s="256"/>
      <c r="W75" s="256"/>
    </row>
    <row r="76" spans="1:23" s="264" customFormat="1" ht="18" customHeight="1" hidden="1">
      <c r="A76" s="258">
        <v>2</v>
      </c>
      <c r="B76" s="259"/>
      <c r="C76" s="260"/>
      <c r="D76" s="294"/>
      <c r="E76" s="260">
        <f>D76-C76</f>
        <v>0</v>
      </c>
      <c r="F76" s="36"/>
      <c r="G76" s="261"/>
      <c r="H76" s="261"/>
      <c r="I76" s="261"/>
      <c r="J76" s="261"/>
      <c r="K76" s="261"/>
      <c r="L76" s="261"/>
      <c r="M76" s="262"/>
      <c r="N76" s="262"/>
      <c r="O76" s="262"/>
      <c r="P76" s="262"/>
      <c r="Q76" s="262"/>
      <c r="R76" s="262"/>
      <c r="S76" s="262"/>
      <c r="T76" s="263"/>
      <c r="U76" s="263"/>
      <c r="V76" s="263"/>
      <c r="W76" s="263"/>
    </row>
    <row r="77" spans="1:23" s="264" customFormat="1" ht="27.75" customHeight="1">
      <c r="A77" s="265"/>
      <c r="B77" s="86" t="s">
        <v>203</v>
      </c>
      <c r="C77" s="254"/>
      <c r="D77" s="254">
        <f>+D73-D74</f>
        <v>4230.400000000009</v>
      </c>
      <c r="E77" s="254">
        <f>D77-C77</f>
        <v>4230.400000000009</v>
      </c>
      <c r="F77" s="36"/>
      <c r="G77" s="261"/>
      <c r="H77" s="261"/>
      <c r="I77" s="261"/>
      <c r="J77" s="261"/>
      <c r="K77" s="261"/>
      <c r="L77" s="261"/>
      <c r="M77" s="262"/>
      <c r="N77" s="262"/>
      <c r="O77" s="262"/>
      <c r="P77" s="262"/>
      <c r="Q77" s="262"/>
      <c r="R77" s="262"/>
      <c r="S77" s="262"/>
      <c r="T77" s="263"/>
      <c r="U77" s="263"/>
      <c r="V77" s="263"/>
      <c r="W77" s="263"/>
    </row>
    <row r="78" spans="1:61" s="149" customFormat="1" ht="33" customHeight="1">
      <c r="A78" s="158"/>
      <c r="B78" s="159"/>
      <c r="E78" s="212"/>
      <c r="F78" s="140"/>
      <c r="G78" s="141"/>
      <c r="H78" s="141"/>
      <c r="I78" s="141"/>
      <c r="J78" s="141"/>
      <c r="K78" s="141"/>
      <c r="L78" s="141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</row>
    <row r="79" spans="2:61" s="145" customFormat="1" ht="16.5">
      <c r="B79" s="168" t="s">
        <v>1</v>
      </c>
      <c r="C79" s="298" t="s">
        <v>222</v>
      </c>
      <c r="D79" s="298"/>
      <c r="E79" s="213"/>
      <c r="F79" s="140"/>
      <c r="G79" s="141"/>
      <c r="H79" s="141"/>
      <c r="I79" s="141"/>
      <c r="J79" s="141"/>
      <c r="K79" s="141"/>
      <c r="L79" s="141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</row>
    <row r="80" spans="1:61" s="161" customFormat="1" ht="13.5" customHeight="1">
      <c r="A80" s="145"/>
      <c r="B80" s="145" t="s">
        <v>3</v>
      </c>
      <c r="C80" s="297" t="s">
        <v>4</v>
      </c>
      <c r="D80" s="297"/>
      <c r="E80" s="214"/>
      <c r="F80" s="140"/>
      <c r="G80" s="124"/>
      <c r="H80" s="124"/>
      <c r="I80" s="124"/>
      <c r="J80" s="124"/>
      <c r="K80" s="124"/>
      <c r="L80" s="124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</row>
    <row r="81" spans="1:61" s="161" customFormat="1" ht="5.25" customHeight="1">
      <c r="A81" s="145"/>
      <c r="B81" s="145"/>
      <c r="C81" s="160"/>
      <c r="E81" s="214"/>
      <c r="F81" s="140"/>
      <c r="G81" s="124"/>
      <c r="H81" s="124"/>
      <c r="I81" s="124"/>
      <c r="J81" s="124"/>
      <c r="K81" s="124"/>
      <c r="L81" s="124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</row>
    <row r="82" spans="2:61" s="161" customFormat="1" ht="16.5">
      <c r="B82" s="169" t="s">
        <v>5</v>
      </c>
      <c r="C82" s="298" t="s">
        <v>228</v>
      </c>
      <c r="D82" s="298"/>
      <c r="E82" s="214"/>
      <c r="F82" s="140"/>
      <c r="G82" s="124"/>
      <c r="H82" s="124"/>
      <c r="I82" s="124"/>
      <c r="J82" s="124"/>
      <c r="K82" s="124"/>
      <c r="L82" s="124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</row>
    <row r="83" spans="3:61" s="161" customFormat="1" ht="12" customHeight="1">
      <c r="C83" s="297" t="s">
        <v>4</v>
      </c>
      <c r="D83" s="297"/>
      <c r="E83" s="214"/>
      <c r="F83" s="140"/>
      <c r="G83" s="124"/>
      <c r="H83" s="124"/>
      <c r="I83" s="124"/>
      <c r="J83" s="124"/>
      <c r="K83" s="124"/>
      <c r="L83" s="124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</row>
    <row r="84" spans="2:61" s="161" customFormat="1" ht="15.75">
      <c r="B84" s="238" t="s">
        <v>185</v>
      </c>
      <c r="E84" s="214"/>
      <c r="F84" s="140"/>
      <c r="G84" s="124"/>
      <c r="H84" s="124"/>
      <c r="I84" s="124"/>
      <c r="J84" s="124"/>
      <c r="K84" s="124"/>
      <c r="L84" s="124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</row>
    <row r="85" spans="5:12" s="125" customFormat="1" ht="15.75">
      <c r="E85" s="215"/>
      <c r="F85" s="140"/>
      <c r="G85" s="124"/>
      <c r="H85" s="124"/>
      <c r="I85" s="124"/>
      <c r="J85" s="124"/>
      <c r="K85" s="124"/>
      <c r="L85" s="124"/>
    </row>
    <row r="86" spans="5:12" s="125" customFormat="1" ht="15.75">
      <c r="E86" s="215"/>
      <c r="F86" s="140"/>
      <c r="G86" s="124"/>
      <c r="H86" s="124"/>
      <c r="I86" s="124"/>
      <c r="J86" s="124"/>
      <c r="K86" s="124"/>
      <c r="L86" s="124"/>
    </row>
    <row r="87" spans="5:12" s="125" customFormat="1" ht="15.75">
      <c r="E87" s="215"/>
      <c r="F87" s="140"/>
      <c r="G87" s="124"/>
      <c r="H87" s="124"/>
      <c r="I87" s="124"/>
      <c r="J87" s="124"/>
      <c r="K87" s="124"/>
      <c r="L87" s="124"/>
    </row>
    <row r="88" spans="5:12" s="125" customFormat="1" ht="15.75">
      <c r="E88" s="215"/>
      <c r="F88" s="140"/>
      <c r="G88" s="124"/>
      <c r="H88" s="124"/>
      <c r="I88" s="124"/>
      <c r="J88" s="124"/>
      <c r="K88" s="124"/>
      <c r="L88" s="124"/>
    </row>
    <row r="89" spans="5:12" s="125" customFormat="1" ht="15.75">
      <c r="E89" s="215"/>
      <c r="F89" s="140"/>
      <c r="G89" s="124"/>
      <c r="H89" s="124"/>
      <c r="I89" s="124"/>
      <c r="J89" s="124"/>
      <c r="K89" s="124"/>
      <c r="L89" s="124"/>
    </row>
    <row r="90" spans="5:12" s="125" customFormat="1" ht="15.75">
      <c r="E90" s="215"/>
      <c r="F90" s="140"/>
      <c r="G90" s="124"/>
      <c r="H90" s="124"/>
      <c r="I90" s="124"/>
      <c r="J90" s="124"/>
      <c r="K90" s="124"/>
      <c r="L90" s="124"/>
    </row>
    <row r="91" spans="5:12" s="125" customFormat="1" ht="15.75">
      <c r="E91" s="215"/>
      <c r="F91" s="140"/>
      <c r="G91" s="124"/>
      <c r="H91" s="124"/>
      <c r="I91" s="124"/>
      <c r="J91" s="124"/>
      <c r="K91" s="124"/>
      <c r="L91" s="124"/>
    </row>
    <row r="92" spans="5:12" s="125" customFormat="1" ht="15.75">
      <c r="E92" s="215"/>
      <c r="F92" s="140"/>
      <c r="G92" s="124"/>
      <c r="H92" s="124"/>
      <c r="I92" s="124"/>
      <c r="J92" s="124"/>
      <c r="K92" s="124"/>
      <c r="L92" s="124"/>
    </row>
    <row r="93" spans="5:12" s="125" customFormat="1" ht="15.75">
      <c r="E93" s="215"/>
      <c r="F93" s="140"/>
      <c r="G93" s="124"/>
      <c r="H93" s="124"/>
      <c r="I93" s="124"/>
      <c r="J93" s="124"/>
      <c r="K93" s="124"/>
      <c r="L93" s="124"/>
    </row>
    <row r="94" spans="5:12" s="125" customFormat="1" ht="15.75">
      <c r="E94" s="215"/>
      <c r="F94" s="140"/>
      <c r="G94" s="124"/>
      <c r="H94" s="124"/>
      <c r="I94" s="124"/>
      <c r="J94" s="124"/>
      <c r="K94" s="124"/>
      <c r="L94" s="124"/>
    </row>
    <row r="95" spans="5:12" s="125" customFormat="1" ht="15.75">
      <c r="E95" s="215"/>
      <c r="F95" s="140"/>
      <c r="G95" s="124"/>
      <c r="H95" s="124"/>
      <c r="I95" s="124"/>
      <c r="J95" s="124"/>
      <c r="K95" s="124"/>
      <c r="L95" s="124"/>
    </row>
    <row r="96" spans="5:12" s="125" customFormat="1" ht="15.75">
      <c r="E96" s="215"/>
      <c r="F96" s="140"/>
      <c r="G96" s="124"/>
      <c r="H96" s="124"/>
      <c r="I96" s="124"/>
      <c r="J96" s="124"/>
      <c r="K96" s="124"/>
      <c r="L96" s="124"/>
    </row>
    <row r="97" spans="5:12" s="125" customFormat="1" ht="15.75">
      <c r="E97" s="215"/>
      <c r="F97" s="140"/>
      <c r="G97" s="124"/>
      <c r="H97" s="124"/>
      <c r="I97" s="124"/>
      <c r="J97" s="124"/>
      <c r="K97" s="124"/>
      <c r="L97" s="124"/>
    </row>
    <row r="98" spans="5:12" s="125" customFormat="1" ht="15.75">
      <c r="E98" s="215"/>
      <c r="F98" s="140"/>
      <c r="G98" s="124"/>
      <c r="H98" s="124"/>
      <c r="I98" s="124"/>
      <c r="J98" s="124"/>
      <c r="K98" s="124"/>
      <c r="L98" s="124"/>
    </row>
    <row r="99" spans="5:12" s="125" customFormat="1" ht="15.75">
      <c r="E99" s="215"/>
      <c r="F99" s="140"/>
      <c r="G99" s="124"/>
      <c r="H99" s="124"/>
      <c r="I99" s="124"/>
      <c r="J99" s="124"/>
      <c r="K99" s="124"/>
      <c r="L99" s="124"/>
    </row>
    <row r="100" spans="5:12" s="125" customFormat="1" ht="15.75">
      <c r="E100" s="215"/>
      <c r="F100" s="140"/>
      <c r="G100" s="124"/>
      <c r="H100" s="124"/>
      <c r="I100" s="124"/>
      <c r="J100" s="124"/>
      <c r="K100" s="124"/>
      <c r="L100" s="124"/>
    </row>
    <row r="101" spans="5:12" s="125" customFormat="1" ht="15.75">
      <c r="E101" s="215"/>
      <c r="F101" s="140"/>
      <c r="G101" s="124"/>
      <c r="H101" s="124"/>
      <c r="I101" s="124"/>
      <c r="J101" s="124"/>
      <c r="K101" s="124"/>
      <c r="L101" s="124"/>
    </row>
    <row r="102" spans="5:12" s="125" customFormat="1" ht="15.75">
      <c r="E102" s="215"/>
      <c r="F102" s="140"/>
      <c r="G102" s="124"/>
      <c r="H102" s="124"/>
      <c r="I102" s="124"/>
      <c r="J102" s="124"/>
      <c r="K102" s="124"/>
      <c r="L102" s="124"/>
    </row>
    <row r="103" spans="5:12" s="125" customFormat="1" ht="15.75">
      <c r="E103" s="215"/>
      <c r="F103" s="140"/>
      <c r="G103" s="124"/>
      <c r="H103" s="124"/>
      <c r="I103" s="124"/>
      <c r="J103" s="124"/>
      <c r="K103" s="124"/>
      <c r="L103" s="124"/>
    </row>
    <row r="104" spans="5:12" s="125" customFormat="1" ht="15.75">
      <c r="E104" s="215"/>
      <c r="F104" s="140"/>
      <c r="G104" s="124"/>
      <c r="H104" s="124"/>
      <c r="I104" s="124"/>
      <c r="J104" s="124"/>
      <c r="K104" s="124"/>
      <c r="L104" s="124"/>
    </row>
    <row r="105" spans="5:12" s="125" customFormat="1" ht="15.75">
      <c r="E105" s="215"/>
      <c r="F105" s="140"/>
      <c r="G105" s="124"/>
      <c r="H105" s="124"/>
      <c r="I105" s="124"/>
      <c r="J105" s="124"/>
      <c r="K105" s="124"/>
      <c r="L105" s="124"/>
    </row>
    <row r="106" spans="5:12" s="125" customFormat="1" ht="15.75">
      <c r="E106" s="215"/>
      <c r="F106" s="140"/>
      <c r="G106" s="124"/>
      <c r="H106" s="124"/>
      <c r="I106" s="124"/>
      <c r="J106" s="124"/>
      <c r="K106" s="124"/>
      <c r="L106" s="124"/>
    </row>
    <row r="107" spans="5:12" s="125" customFormat="1" ht="15.75">
      <c r="E107" s="215"/>
      <c r="F107" s="140"/>
      <c r="G107" s="124"/>
      <c r="H107" s="124"/>
      <c r="I107" s="124"/>
      <c r="J107" s="124"/>
      <c r="K107" s="124"/>
      <c r="L107" s="12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8">
    <mergeCell ref="C83:D83"/>
    <mergeCell ref="C79:D79"/>
    <mergeCell ref="C82:D82"/>
    <mergeCell ref="A1:E1"/>
    <mergeCell ref="A3:E3"/>
    <mergeCell ref="A2:E2"/>
    <mergeCell ref="C80:D80"/>
    <mergeCell ref="A4:E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5" r:id="rId1"/>
  <ignoredErrors>
    <ignoredError sqref="D57 C37:D37 C18:D18 C24:D24 D6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I99"/>
  <sheetViews>
    <sheetView view="pageBreakPreview" zoomScaleSheetLayoutView="100" zoomScalePageLayoutView="0" workbookViewId="0" topLeftCell="A40">
      <selection activeCell="J55" sqref="J55"/>
    </sheetView>
  </sheetViews>
  <sheetFormatPr defaultColWidth="9.140625" defaultRowHeight="12.75"/>
  <cols>
    <col min="1" max="1" width="4.8515625" style="25" customWidth="1"/>
    <col min="2" max="2" width="67.28125" style="25" customWidth="1"/>
    <col min="3" max="3" width="19.421875" style="25" customWidth="1"/>
    <col min="4" max="4" width="20.00390625" style="25" customWidth="1"/>
    <col min="5" max="5" width="14.57421875" style="25" customWidth="1"/>
    <col min="6" max="6" width="10.57421875" style="39" customWidth="1"/>
    <col min="7" max="12" width="9.140625" style="29" customWidth="1"/>
    <col min="13" max="16384" width="9.140625" style="25" customWidth="1"/>
  </cols>
  <sheetData>
    <row r="1" spans="1:19" s="9" customFormat="1" ht="18.75" customHeight="1">
      <c r="A1" s="299" t="s">
        <v>36</v>
      </c>
      <c r="B1" s="299"/>
      <c r="C1" s="299"/>
      <c r="D1" s="299"/>
      <c r="E1" s="299"/>
      <c r="F1" s="47"/>
      <c r="G1" s="41"/>
      <c r="H1" s="41"/>
      <c r="I1" s="41"/>
      <c r="J1" s="41"/>
      <c r="K1" s="41"/>
      <c r="L1" s="41"/>
      <c r="M1" s="45"/>
      <c r="N1" s="45"/>
      <c r="O1" s="45"/>
      <c r="P1" s="45"/>
      <c r="Q1" s="45"/>
      <c r="R1" s="45"/>
      <c r="S1" s="45"/>
    </row>
    <row r="2" spans="1:19" s="11" customFormat="1" ht="33" customHeight="1">
      <c r="A2" s="305" t="str">
        <f>+'Ekamutneri hamematakan'!A2:E2</f>
        <v>«Երևանի Վիլյամ Սարոյանի անվան հ.138հիմնական դպրոց» ՊՈԱԿ-ի </v>
      </c>
      <c r="B2" s="305"/>
      <c r="C2" s="305"/>
      <c r="D2" s="305"/>
      <c r="E2" s="305"/>
      <c r="F2" s="38"/>
      <c r="G2" s="138"/>
      <c r="H2" s="42"/>
      <c r="I2" s="42"/>
      <c r="J2" s="42"/>
      <c r="K2" s="42"/>
      <c r="L2" s="42"/>
      <c r="M2" s="46"/>
      <c r="N2" s="46"/>
      <c r="O2" s="46"/>
      <c r="P2" s="46"/>
      <c r="Q2" s="46"/>
      <c r="R2" s="46"/>
      <c r="S2" s="46"/>
    </row>
    <row r="3" spans="1:25" s="9" customFormat="1" ht="39.75" customHeight="1">
      <c r="A3" s="306" t="s">
        <v>201</v>
      </c>
      <c r="B3" s="306"/>
      <c r="C3" s="306"/>
      <c r="D3" s="306"/>
      <c r="E3" s="306"/>
      <c r="F3" s="48"/>
      <c r="G3" s="43"/>
      <c r="H3" s="43"/>
      <c r="I3" s="43"/>
      <c r="J3" s="43"/>
      <c r="K3" s="43"/>
      <c r="L3" s="41"/>
      <c r="M3" s="45"/>
      <c r="N3" s="45"/>
      <c r="O3" s="45"/>
      <c r="P3" s="45"/>
      <c r="Q3" s="45"/>
      <c r="R3" s="45"/>
      <c r="S3" s="45"/>
      <c r="T3" s="8"/>
      <c r="U3" s="8"/>
      <c r="V3" s="8"/>
      <c r="W3" s="8"/>
      <c r="X3" s="8"/>
      <c r="Y3" s="8"/>
    </row>
    <row r="4" spans="1:25" s="9" customFormat="1" ht="23.25" customHeight="1">
      <c r="A4" s="302" t="str">
        <f>+'[6]Ekamutneri hamematakan'!A4:E4</f>
        <v>  01. --. 202--թ. – 01.--. 202--թ.</v>
      </c>
      <c r="B4" s="302"/>
      <c r="C4" s="302"/>
      <c r="D4" s="302"/>
      <c r="E4" s="302"/>
      <c r="F4" s="48"/>
      <c r="G4" s="43"/>
      <c r="H4" s="43"/>
      <c r="I4" s="43"/>
      <c r="J4" s="43"/>
      <c r="K4" s="43"/>
      <c r="L4" s="41"/>
      <c r="M4" s="45"/>
      <c r="N4" s="45"/>
      <c r="O4" s="45"/>
      <c r="P4" s="45"/>
      <c r="Q4" s="45"/>
      <c r="R4" s="45"/>
      <c r="S4" s="45"/>
      <c r="T4" s="8"/>
      <c r="U4" s="8"/>
      <c r="V4" s="8"/>
      <c r="W4" s="8"/>
      <c r="X4" s="8"/>
      <c r="Y4" s="8"/>
    </row>
    <row r="5" spans="1:12" s="23" customFormat="1" ht="15" customHeight="1">
      <c r="A5" s="172"/>
      <c r="B5" s="172"/>
      <c r="C5" s="173"/>
      <c r="D5" s="173"/>
      <c r="E5" s="183" t="s">
        <v>17</v>
      </c>
      <c r="F5" s="37"/>
      <c r="G5" s="18"/>
      <c r="H5" s="18"/>
      <c r="I5" s="18"/>
      <c r="J5" s="18"/>
      <c r="K5" s="18"/>
      <c r="L5" s="18"/>
    </row>
    <row r="6" spans="1:6" s="29" customFormat="1" ht="67.5" customHeight="1">
      <c r="A6" s="30" t="s">
        <v>2</v>
      </c>
      <c r="B6" s="32" t="s">
        <v>11</v>
      </c>
      <c r="C6" s="252" t="s">
        <v>199</v>
      </c>
      <c r="D6" s="252" t="s">
        <v>200</v>
      </c>
      <c r="E6" s="31" t="s">
        <v>19</v>
      </c>
      <c r="F6" s="39"/>
    </row>
    <row r="7" spans="1:12" s="23" customFormat="1" ht="39" customHeight="1">
      <c r="A7" s="174" t="s">
        <v>6</v>
      </c>
      <c r="B7" s="26" t="s">
        <v>12</v>
      </c>
      <c r="C7" s="5">
        <v>2789.8</v>
      </c>
      <c r="D7" s="5">
        <f>+C7</f>
        <v>2789.8</v>
      </c>
      <c r="E7" s="182">
        <f>+D7-C7</f>
        <v>0</v>
      </c>
      <c r="F7" s="236"/>
      <c r="G7" s="236"/>
      <c r="H7" s="18"/>
      <c r="I7" s="18"/>
      <c r="J7" s="18"/>
      <c r="K7" s="18"/>
      <c r="L7" s="18"/>
    </row>
    <row r="8" spans="1:12" s="23" customFormat="1" ht="36.75" customHeight="1">
      <c r="A8" s="174" t="s">
        <v>7</v>
      </c>
      <c r="B8" s="26" t="s">
        <v>37</v>
      </c>
      <c r="C8" s="182">
        <f>SUM(C9:C10,C14,C18:C19,C25:C26)</f>
        <v>71927.3</v>
      </c>
      <c r="D8" s="182">
        <f>SUM(D9:D10,D14,D18:D19,D25:D26)</f>
        <v>70692.1</v>
      </c>
      <c r="E8" s="182">
        <f aca="true" t="shared" si="0" ref="E8:E76">+D8-C8</f>
        <v>-1235.199999999997</v>
      </c>
      <c r="F8" s="37"/>
      <c r="G8" s="18"/>
      <c r="H8" s="18"/>
      <c r="I8" s="18"/>
      <c r="J8" s="18"/>
      <c r="K8" s="18"/>
      <c r="L8" s="18"/>
    </row>
    <row r="9" spans="1:12" s="24" customFormat="1" ht="21.75" customHeight="1">
      <c r="A9" s="118">
        <v>1</v>
      </c>
      <c r="B9" s="128" t="s">
        <v>145</v>
      </c>
      <c r="C9" s="295">
        <v>66194.3</v>
      </c>
      <c r="D9" s="295">
        <v>66194.3</v>
      </c>
      <c r="E9" s="182">
        <f t="shared" si="0"/>
        <v>0</v>
      </c>
      <c r="F9" s="37"/>
      <c r="G9" s="35"/>
      <c r="H9" s="35"/>
      <c r="I9" s="35"/>
      <c r="J9" s="35"/>
      <c r="K9" s="35"/>
      <c r="L9" s="35"/>
    </row>
    <row r="10" spans="1:12" s="24" customFormat="1" ht="22.5" customHeight="1" hidden="1">
      <c r="A10" s="118">
        <v>2</v>
      </c>
      <c r="B10" s="128" t="s">
        <v>149</v>
      </c>
      <c r="C10" s="182">
        <f>SUM(C11:C13)</f>
        <v>0</v>
      </c>
      <c r="D10" s="182">
        <f>SUM(D11:D13)</f>
        <v>0</v>
      </c>
      <c r="E10" s="182">
        <f t="shared" si="0"/>
        <v>0</v>
      </c>
      <c r="F10" s="37"/>
      <c r="G10" s="35"/>
      <c r="H10" s="35"/>
      <c r="I10" s="35"/>
      <c r="J10" s="35"/>
      <c r="K10" s="35"/>
      <c r="L10" s="35"/>
    </row>
    <row r="11" spans="1:6" ht="18" customHeight="1" hidden="1">
      <c r="A11" s="12">
        <v>2.1</v>
      </c>
      <c r="B11" s="13" t="s">
        <v>150</v>
      </c>
      <c r="C11" s="296"/>
      <c r="D11" s="296"/>
      <c r="E11" s="244">
        <f t="shared" si="0"/>
        <v>0</v>
      </c>
      <c r="F11" s="140" t="s">
        <v>186</v>
      </c>
    </row>
    <row r="12" spans="1:12" s="125" customFormat="1" ht="18" customHeight="1" hidden="1">
      <c r="A12" s="121">
        <v>2.2</v>
      </c>
      <c r="B12" s="179" t="s">
        <v>151</v>
      </c>
      <c r="C12" s="291"/>
      <c r="D12" s="296"/>
      <c r="E12" s="243">
        <f t="shared" si="0"/>
        <v>0</v>
      </c>
      <c r="F12" s="123"/>
      <c r="G12" s="124"/>
      <c r="H12" s="124"/>
      <c r="I12" s="124"/>
      <c r="J12" s="124"/>
      <c r="K12" s="124"/>
      <c r="L12" s="124"/>
    </row>
    <row r="13" spans="1:12" s="125" customFormat="1" ht="18" customHeight="1" hidden="1">
      <c r="A13" s="121">
        <v>2.3</v>
      </c>
      <c r="B13" s="179" t="s">
        <v>171</v>
      </c>
      <c r="C13" s="291"/>
      <c r="D13" s="296"/>
      <c r="E13" s="243">
        <f t="shared" si="0"/>
        <v>0</v>
      </c>
      <c r="F13" s="123"/>
      <c r="G13" s="124"/>
      <c r="H13" s="124"/>
      <c r="I13" s="124"/>
      <c r="J13" s="124"/>
      <c r="K13" s="124"/>
      <c r="L13" s="124"/>
    </row>
    <row r="14" spans="1:12" s="24" customFormat="1" ht="35.25" customHeight="1" hidden="1">
      <c r="A14" s="118">
        <v>3</v>
      </c>
      <c r="B14" s="119" t="s">
        <v>146</v>
      </c>
      <c r="C14" s="182">
        <f>SUM(C15:C17)</f>
        <v>0</v>
      </c>
      <c r="D14" s="182">
        <f>SUM(D15:D17)</f>
        <v>0</v>
      </c>
      <c r="E14" s="182">
        <f t="shared" si="0"/>
        <v>0</v>
      </c>
      <c r="F14" s="37" t="s">
        <v>144</v>
      </c>
      <c r="G14" s="35"/>
      <c r="H14" s="35"/>
      <c r="I14" s="35"/>
      <c r="J14" s="35"/>
      <c r="K14" s="35"/>
      <c r="L14" s="35"/>
    </row>
    <row r="15" spans="1:61" s="149" customFormat="1" ht="18" customHeight="1" hidden="1">
      <c r="A15" s="241">
        <v>3.1</v>
      </c>
      <c r="B15" s="179" t="s">
        <v>187</v>
      </c>
      <c r="C15" s="291"/>
      <c r="D15" s="291"/>
      <c r="E15" s="243">
        <f t="shared" si="0"/>
        <v>0</v>
      </c>
      <c r="F15" s="230"/>
      <c r="G15" s="147"/>
      <c r="H15" s="147"/>
      <c r="I15" s="147"/>
      <c r="J15" s="147"/>
      <c r="K15" s="147"/>
      <c r="L15" s="147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</row>
    <row r="16" spans="1:61" s="149" customFormat="1" ht="18" customHeight="1" hidden="1">
      <c r="A16" s="241">
        <v>3.2</v>
      </c>
      <c r="B16" s="179" t="s">
        <v>188</v>
      </c>
      <c r="C16" s="291"/>
      <c r="D16" s="291"/>
      <c r="E16" s="243">
        <f t="shared" si="0"/>
        <v>0</v>
      </c>
      <c r="F16" s="230"/>
      <c r="G16" s="147"/>
      <c r="H16" s="147"/>
      <c r="I16" s="147"/>
      <c r="J16" s="147"/>
      <c r="K16" s="147"/>
      <c r="L16" s="147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</row>
    <row r="17" spans="1:61" s="149" customFormat="1" ht="18" customHeight="1" hidden="1">
      <c r="A17" s="241">
        <v>3.3</v>
      </c>
      <c r="B17" s="242"/>
      <c r="C17" s="291"/>
      <c r="D17" s="291"/>
      <c r="E17" s="243">
        <f t="shared" si="0"/>
        <v>0</v>
      </c>
      <c r="F17" s="230"/>
      <c r="G17" s="147"/>
      <c r="H17" s="147"/>
      <c r="I17" s="147"/>
      <c r="J17" s="147"/>
      <c r="K17" s="147"/>
      <c r="L17" s="147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</row>
    <row r="18" spans="1:12" s="24" customFormat="1" ht="16.5" hidden="1">
      <c r="A18" s="118">
        <v>4</v>
      </c>
      <c r="B18" s="120" t="s">
        <v>147</v>
      </c>
      <c r="C18" s="295"/>
      <c r="D18" s="295"/>
      <c r="E18" s="182">
        <f t="shared" si="0"/>
        <v>0</v>
      </c>
      <c r="F18" s="230" t="s">
        <v>189</v>
      </c>
      <c r="G18" s="35"/>
      <c r="H18" s="35"/>
      <c r="I18" s="35"/>
      <c r="J18" s="35"/>
      <c r="K18" s="35"/>
      <c r="L18" s="35"/>
    </row>
    <row r="19" spans="1:12" s="24" customFormat="1" ht="18" customHeight="1">
      <c r="A19" s="118">
        <v>2</v>
      </c>
      <c r="B19" s="128" t="s">
        <v>148</v>
      </c>
      <c r="C19" s="182">
        <f>SUM(C20:C23)</f>
        <v>5733</v>
      </c>
      <c r="D19" s="182">
        <f>SUM(D20:D23)</f>
        <v>4497.8</v>
      </c>
      <c r="E19" s="182">
        <f t="shared" si="0"/>
        <v>-1235.1999999999998</v>
      </c>
      <c r="F19" s="230" t="s">
        <v>189</v>
      </c>
      <c r="G19" s="35"/>
      <c r="H19" s="35"/>
      <c r="I19" s="35"/>
      <c r="J19" s="35"/>
      <c r="K19" s="35"/>
      <c r="L19" s="35"/>
    </row>
    <row r="20" spans="1:6" ht="18" customHeight="1">
      <c r="A20" s="12">
        <v>2.1</v>
      </c>
      <c r="B20" s="13" t="s">
        <v>124</v>
      </c>
      <c r="C20" s="296">
        <v>5600</v>
      </c>
      <c r="D20" s="296">
        <v>4497.8</v>
      </c>
      <c r="E20" s="244">
        <f>+D20-C20</f>
        <v>-1102.1999999999998</v>
      </c>
      <c r="F20" s="230" t="s">
        <v>189</v>
      </c>
    </row>
    <row r="21" spans="1:6" ht="18" customHeight="1">
      <c r="A21" s="12">
        <v>2.2</v>
      </c>
      <c r="B21" s="13" t="s">
        <v>125</v>
      </c>
      <c r="C21" s="296">
        <v>80</v>
      </c>
      <c r="D21" s="296"/>
      <c r="E21" s="244">
        <f t="shared" si="0"/>
        <v>-80</v>
      </c>
      <c r="F21" s="230" t="s">
        <v>189</v>
      </c>
    </row>
    <row r="22" spans="1:6" ht="18" customHeight="1">
      <c r="A22" s="12">
        <v>2.3</v>
      </c>
      <c r="B22" s="13" t="s">
        <v>126</v>
      </c>
      <c r="C22" s="296">
        <v>3</v>
      </c>
      <c r="D22" s="296"/>
      <c r="E22" s="244">
        <f t="shared" si="0"/>
        <v>-3</v>
      </c>
      <c r="F22" s="230" t="s">
        <v>189</v>
      </c>
    </row>
    <row r="23" spans="1:6" ht="18" customHeight="1">
      <c r="A23" s="12">
        <v>2.4</v>
      </c>
      <c r="B23" s="13" t="s">
        <v>127</v>
      </c>
      <c r="C23" s="296">
        <v>50</v>
      </c>
      <c r="D23" s="296"/>
      <c r="E23" s="244">
        <f t="shared" si="0"/>
        <v>-50</v>
      </c>
      <c r="F23" s="230" t="s">
        <v>189</v>
      </c>
    </row>
    <row r="24" spans="1:6" ht="0.75" customHeight="1">
      <c r="A24" s="12"/>
      <c r="B24" s="13"/>
      <c r="C24" s="296"/>
      <c r="D24" s="296"/>
      <c r="E24" s="244"/>
      <c r="F24" s="230"/>
    </row>
    <row r="25" spans="1:12" s="24" customFormat="1" ht="18.75" customHeight="1" hidden="1">
      <c r="A25" s="118">
        <v>6</v>
      </c>
      <c r="B25" s="120" t="s">
        <v>31</v>
      </c>
      <c r="C25" s="295"/>
      <c r="D25" s="295"/>
      <c r="E25" s="182">
        <f t="shared" si="0"/>
        <v>0</v>
      </c>
      <c r="F25" s="37" t="s">
        <v>152</v>
      </c>
      <c r="G25" s="127"/>
      <c r="H25" s="35"/>
      <c r="I25" s="35"/>
      <c r="J25" s="35"/>
      <c r="K25" s="35"/>
      <c r="L25" s="35"/>
    </row>
    <row r="26" spans="1:12" s="24" customFormat="1" ht="20.25" customHeight="1" hidden="1">
      <c r="A26" s="118">
        <v>7</v>
      </c>
      <c r="B26" s="120" t="s">
        <v>153</v>
      </c>
      <c r="C26" s="295"/>
      <c r="D26" s="295"/>
      <c r="E26" s="182">
        <f t="shared" si="0"/>
        <v>0</v>
      </c>
      <c r="F26" s="113"/>
      <c r="G26" s="127"/>
      <c r="H26" s="35"/>
      <c r="I26" s="35"/>
      <c r="J26" s="35"/>
      <c r="K26" s="35"/>
      <c r="L26" s="35"/>
    </row>
    <row r="27" spans="1:12" s="23" customFormat="1" ht="36.75" customHeight="1">
      <c r="A27" s="174" t="s">
        <v>13</v>
      </c>
      <c r="B27" s="26" t="s">
        <v>38</v>
      </c>
      <c r="C27" s="182">
        <f>C28+C74+C89</f>
        <v>68633.59999999999</v>
      </c>
      <c r="D27" s="182">
        <f>D28+D74+D89</f>
        <v>62426.299999999996</v>
      </c>
      <c r="E27" s="182">
        <f t="shared" si="0"/>
        <v>-6207.299999999996</v>
      </c>
      <c r="F27" s="37"/>
      <c r="G27" s="18"/>
      <c r="H27" s="18"/>
      <c r="I27" s="18"/>
      <c r="J27" s="18"/>
      <c r="K27" s="18"/>
      <c r="L27" s="18"/>
    </row>
    <row r="28" spans="1:12" s="23" customFormat="1" ht="24" customHeight="1">
      <c r="A28" s="17" t="s">
        <v>22</v>
      </c>
      <c r="B28" s="26" t="s">
        <v>174</v>
      </c>
      <c r="C28" s="182">
        <f>SUM(C29,C31,C34,C37,C41:C45,C54,C57,C63:C65,C69,C73)</f>
        <v>68633.59999999999</v>
      </c>
      <c r="D28" s="182">
        <f>SUM(D29,D31,D34,D37,D41:D45,D54,D57,D64:D65,D69,D73)</f>
        <v>62426.299999999996</v>
      </c>
      <c r="E28" s="182">
        <f t="shared" si="0"/>
        <v>-6207.299999999996</v>
      </c>
      <c r="F28" s="37"/>
      <c r="G28" s="18"/>
      <c r="H28" s="18"/>
      <c r="I28" s="18"/>
      <c r="J28" s="18"/>
      <c r="K28" s="18"/>
      <c r="L28" s="18"/>
    </row>
    <row r="29" spans="1:12" s="33" customFormat="1" ht="18" customHeight="1">
      <c r="A29" s="110">
        <v>1</v>
      </c>
      <c r="B29" s="234" t="s">
        <v>100</v>
      </c>
      <c r="C29" s="295">
        <v>54679</v>
      </c>
      <c r="D29" s="295">
        <v>51283.4</v>
      </c>
      <c r="E29" s="182">
        <f t="shared" si="0"/>
        <v>-3395.5999999999985</v>
      </c>
      <c r="F29" s="39" t="s">
        <v>190</v>
      </c>
      <c r="G29" s="28"/>
      <c r="H29" s="28"/>
      <c r="I29" s="28"/>
      <c r="J29" s="28"/>
      <c r="K29" s="28"/>
      <c r="L29" s="28"/>
    </row>
    <row r="30" spans="1:12" s="27" customFormat="1" ht="18" customHeight="1" hidden="1">
      <c r="A30" s="4">
        <v>1.1</v>
      </c>
      <c r="B30" s="15" t="s">
        <v>30</v>
      </c>
      <c r="C30" s="296"/>
      <c r="D30" s="296"/>
      <c r="E30" s="244">
        <f t="shared" si="0"/>
        <v>0</v>
      </c>
      <c r="F30" s="39"/>
      <c r="G30" s="29"/>
      <c r="H30" s="29"/>
      <c r="I30" s="29"/>
      <c r="J30" s="29"/>
      <c r="K30" s="29"/>
      <c r="L30" s="29"/>
    </row>
    <row r="31" spans="1:12" s="27" customFormat="1" ht="18" customHeight="1">
      <c r="A31" s="129">
        <v>2</v>
      </c>
      <c r="B31" s="130" t="s">
        <v>81</v>
      </c>
      <c r="C31" s="182">
        <f>SUM(C32:C33)</f>
        <v>12700</v>
      </c>
      <c r="D31" s="182">
        <f>SUM(D32:D33)</f>
        <v>10216.699999999999</v>
      </c>
      <c r="E31" s="182">
        <f t="shared" si="0"/>
        <v>-2483.300000000001</v>
      </c>
      <c r="F31" s="39"/>
      <c r="G31" s="29"/>
      <c r="H31" s="29"/>
      <c r="I31" s="29"/>
      <c r="J31" s="29"/>
      <c r="K31" s="29"/>
      <c r="L31" s="29"/>
    </row>
    <row r="32" spans="1:6" ht="18" customHeight="1">
      <c r="A32" s="4">
        <v>2.1</v>
      </c>
      <c r="B32" s="13" t="s">
        <v>124</v>
      </c>
      <c r="C32" s="296">
        <v>11800</v>
      </c>
      <c r="D32" s="296">
        <v>9524.8</v>
      </c>
      <c r="E32" s="244">
        <f t="shared" si="0"/>
        <v>-2275.2000000000007</v>
      </c>
      <c r="F32" s="39" t="s">
        <v>190</v>
      </c>
    </row>
    <row r="33" spans="1:6" ht="18" customHeight="1">
      <c r="A33" s="4">
        <v>2.2</v>
      </c>
      <c r="B33" s="15" t="s">
        <v>131</v>
      </c>
      <c r="C33" s="296">
        <v>900</v>
      </c>
      <c r="D33" s="296">
        <v>691.9</v>
      </c>
      <c r="E33" s="244">
        <f t="shared" si="0"/>
        <v>-208.10000000000002</v>
      </c>
      <c r="F33" s="39" t="s">
        <v>190</v>
      </c>
    </row>
    <row r="34" spans="1:12" s="27" customFormat="1" ht="18" customHeight="1">
      <c r="A34" s="129">
        <v>3</v>
      </c>
      <c r="B34" s="120" t="s">
        <v>82</v>
      </c>
      <c r="C34" s="182">
        <f>SUM(C35:C36)</f>
        <v>130</v>
      </c>
      <c r="D34" s="182">
        <f>SUM(D35:D36)</f>
        <v>75</v>
      </c>
      <c r="E34" s="182">
        <f t="shared" si="0"/>
        <v>-55</v>
      </c>
      <c r="F34" s="39"/>
      <c r="G34" s="29"/>
      <c r="H34" s="29"/>
      <c r="I34" s="29"/>
      <c r="J34" s="29"/>
      <c r="K34" s="29"/>
      <c r="L34" s="29"/>
    </row>
    <row r="35" spans="1:6" ht="18" customHeight="1">
      <c r="A35" s="4">
        <v>3.1</v>
      </c>
      <c r="B35" s="15" t="s">
        <v>132</v>
      </c>
      <c r="C35" s="296">
        <v>100</v>
      </c>
      <c r="D35" s="296">
        <v>65</v>
      </c>
      <c r="E35" s="244">
        <f t="shared" si="0"/>
        <v>-35</v>
      </c>
      <c r="F35" s="39" t="s">
        <v>190</v>
      </c>
    </row>
    <row r="36" spans="1:5" ht="18" customHeight="1">
      <c r="A36" s="4">
        <v>3.2</v>
      </c>
      <c r="B36" s="13" t="s">
        <v>133</v>
      </c>
      <c r="C36" s="296">
        <v>30</v>
      </c>
      <c r="D36" s="296">
        <v>10</v>
      </c>
      <c r="E36" s="244">
        <f t="shared" si="0"/>
        <v>-20</v>
      </c>
    </row>
    <row r="37" spans="1:12" s="33" customFormat="1" ht="18" customHeight="1">
      <c r="A37" s="110">
        <v>4</v>
      </c>
      <c r="B37" s="120" t="s">
        <v>101</v>
      </c>
      <c r="C37" s="182">
        <f>SUM(C38:C40)</f>
        <v>106.4</v>
      </c>
      <c r="D37" s="182">
        <f>SUM(D38:D40)</f>
        <v>97.60000000000001</v>
      </c>
      <c r="E37" s="182">
        <f t="shared" si="0"/>
        <v>-8.799999999999997</v>
      </c>
      <c r="F37" s="39" t="s">
        <v>190</v>
      </c>
      <c r="G37" s="28"/>
      <c r="H37" s="28"/>
      <c r="I37" s="28"/>
      <c r="J37" s="28"/>
      <c r="K37" s="28"/>
      <c r="L37" s="28"/>
    </row>
    <row r="38" spans="1:5" ht="18" customHeight="1">
      <c r="A38" s="4">
        <v>4.1</v>
      </c>
      <c r="B38" s="15" t="s">
        <v>8</v>
      </c>
      <c r="C38" s="296">
        <v>86.4</v>
      </c>
      <c r="D38" s="296">
        <v>86.4</v>
      </c>
      <c r="E38" s="244">
        <f t="shared" si="0"/>
        <v>0</v>
      </c>
    </row>
    <row r="39" spans="1:5" ht="18" customHeight="1">
      <c r="A39" s="4">
        <v>4.2</v>
      </c>
      <c r="B39" s="13" t="s">
        <v>9</v>
      </c>
      <c r="C39" s="296">
        <v>20</v>
      </c>
      <c r="D39" s="296">
        <v>11.2</v>
      </c>
      <c r="E39" s="244">
        <f t="shared" si="0"/>
        <v>-8.8</v>
      </c>
    </row>
    <row r="40" spans="1:5" ht="0.75" customHeight="1">
      <c r="A40" s="4">
        <v>4.3</v>
      </c>
      <c r="B40" s="13" t="s">
        <v>10</v>
      </c>
      <c r="C40" s="296"/>
      <c r="D40" s="296"/>
      <c r="E40" s="244">
        <f t="shared" si="0"/>
        <v>0</v>
      </c>
    </row>
    <row r="41" spans="1:12" s="33" customFormat="1" ht="18" customHeight="1" hidden="1">
      <c r="A41" s="110">
        <v>5</v>
      </c>
      <c r="B41" s="128" t="s">
        <v>102</v>
      </c>
      <c r="C41" s="295"/>
      <c r="D41" s="295"/>
      <c r="E41" s="182">
        <f t="shared" si="0"/>
        <v>0</v>
      </c>
      <c r="F41" s="37" t="s">
        <v>84</v>
      </c>
      <c r="G41" s="28"/>
      <c r="H41" s="28"/>
      <c r="I41" s="28"/>
      <c r="J41" s="28"/>
      <c r="K41" s="28"/>
      <c r="L41" s="28"/>
    </row>
    <row r="42" spans="1:12" s="33" customFormat="1" ht="18" customHeight="1" hidden="1">
      <c r="A42" s="110">
        <v>6</v>
      </c>
      <c r="B42" s="131" t="s">
        <v>175</v>
      </c>
      <c r="C42" s="295"/>
      <c r="D42" s="295"/>
      <c r="E42" s="182">
        <f t="shared" si="0"/>
        <v>0</v>
      </c>
      <c r="F42" s="40" t="s">
        <v>103</v>
      </c>
      <c r="G42" s="28"/>
      <c r="H42" s="28"/>
      <c r="J42" s="28"/>
      <c r="K42" s="28"/>
      <c r="L42" s="28"/>
    </row>
    <row r="43" spans="1:12" s="33" customFormat="1" ht="18" customHeight="1" hidden="1">
      <c r="A43" s="110">
        <v>7</v>
      </c>
      <c r="B43" s="131" t="s">
        <v>104</v>
      </c>
      <c r="C43" s="295"/>
      <c r="D43" s="295"/>
      <c r="E43" s="182">
        <f t="shared" si="0"/>
        <v>0</v>
      </c>
      <c r="F43" s="36"/>
      <c r="G43" s="28"/>
      <c r="H43" s="28"/>
      <c r="I43" s="28"/>
      <c r="J43" s="28"/>
      <c r="K43" s="28"/>
      <c r="L43" s="28"/>
    </row>
    <row r="44" spans="1:12" s="33" customFormat="1" ht="18" customHeight="1">
      <c r="A44" s="110">
        <v>5</v>
      </c>
      <c r="B44" s="131" t="s">
        <v>95</v>
      </c>
      <c r="C44" s="295">
        <v>100</v>
      </c>
      <c r="D44" s="295">
        <v>116.1</v>
      </c>
      <c r="E44" s="182">
        <f t="shared" si="0"/>
        <v>16.099999999999994</v>
      </c>
      <c r="F44" s="175" t="s">
        <v>118</v>
      </c>
      <c r="G44" s="28"/>
      <c r="H44" s="28"/>
      <c r="I44" s="28"/>
      <c r="J44" s="28"/>
      <c r="K44" s="28"/>
      <c r="L44" s="28"/>
    </row>
    <row r="45" spans="1:12" s="33" customFormat="1" ht="36.75" customHeight="1">
      <c r="A45" s="110">
        <v>6</v>
      </c>
      <c r="B45" s="132" t="s">
        <v>105</v>
      </c>
      <c r="C45" s="182">
        <f>SUM(C46:C53)</f>
        <v>105</v>
      </c>
      <c r="D45" s="182">
        <f>SUM(D46:D53)</f>
        <v>101</v>
      </c>
      <c r="E45" s="182">
        <f t="shared" si="0"/>
        <v>-4</v>
      </c>
      <c r="F45" s="36"/>
      <c r="G45" s="28"/>
      <c r="H45" s="28"/>
      <c r="I45" s="28"/>
      <c r="J45" s="28"/>
      <c r="K45" s="28"/>
      <c r="L45" s="28"/>
    </row>
    <row r="46" spans="1:6" ht="18" customHeight="1" hidden="1">
      <c r="A46" s="4">
        <v>9.1</v>
      </c>
      <c r="B46" s="133" t="s">
        <v>86</v>
      </c>
      <c r="C46" s="296"/>
      <c r="D46" s="296"/>
      <c r="E46" s="244">
        <f t="shared" si="0"/>
        <v>0</v>
      </c>
      <c r="F46" s="175" t="s">
        <v>123</v>
      </c>
    </row>
    <row r="47" spans="1:6" ht="17.25" customHeight="1">
      <c r="A47" s="4">
        <v>6.1</v>
      </c>
      <c r="B47" s="133" t="s">
        <v>87</v>
      </c>
      <c r="C47" s="296">
        <v>95</v>
      </c>
      <c r="D47" s="296">
        <v>95</v>
      </c>
      <c r="E47" s="244">
        <f t="shared" si="0"/>
        <v>0</v>
      </c>
      <c r="F47" s="175" t="s">
        <v>93</v>
      </c>
    </row>
    <row r="48" spans="1:6" ht="21" customHeight="1" hidden="1">
      <c r="A48" s="4">
        <v>9.3</v>
      </c>
      <c r="B48" s="133" t="s">
        <v>88</v>
      </c>
      <c r="C48" s="296"/>
      <c r="D48" s="296"/>
      <c r="E48" s="244">
        <f t="shared" si="0"/>
        <v>0</v>
      </c>
      <c r="F48" s="175" t="s">
        <v>122</v>
      </c>
    </row>
    <row r="49" spans="1:6" ht="18" customHeight="1">
      <c r="A49" s="4">
        <v>6.2</v>
      </c>
      <c r="B49" s="133" t="s">
        <v>89</v>
      </c>
      <c r="C49" s="296">
        <v>10</v>
      </c>
      <c r="D49" s="296">
        <v>6</v>
      </c>
      <c r="E49" s="244">
        <f t="shared" si="0"/>
        <v>-4</v>
      </c>
      <c r="F49" s="175" t="s">
        <v>121</v>
      </c>
    </row>
    <row r="50" spans="1:6" ht="0.75" customHeight="1">
      <c r="A50" s="4">
        <v>9.5</v>
      </c>
      <c r="B50" s="133" t="s">
        <v>90</v>
      </c>
      <c r="C50" s="296"/>
      <c r="D50" s="296"/>
      <c r="E50" s="244">
        <f t="shared" si="0"/>
        <v>0</v>
      </c>
      <c r="F50" s="175" t="s">
        <v>120</v>
      </c>
    </row>
    <row r="51" spans="1:6" ht="18" customHeight="1" hidden="1">
      <c r="A51" s="4">
        <v>9.6</v>
      </c>
      <c r="B51" s="133" t="s">
        <v>91</v>
      </c>
      <c r="C51" s="296"/>
      <c r="D51" s="296"/>
      <c r="E51" s="244">
        <f t="shared" si="0"/>
        <v>0</v>
      </c>
      <c r="F51" s="175" t="s">
        <v>119</v>
      </c>
    </row>
    <row r="52" spans="1:6" ht="18" customHeight="1" hidden="1">
      <c r="A52" s="4">
        <v>9.7</v>
      </c>
      <c r="B52" s="133" t="s">
        <v>106</v>
      </c>
      <c r="C52" s="296"/>
      <c r="D52" s="296"/>
      <c r="E52" s="244">
        <f t="shared" si="0"/>
        <v>0</v>
      </c>
      <c r="F52" s="175" t="s">
        <v>94</v>
      </c>
    </row>
    <row r="53" spans="1:6" ht="18" customHeight="1" hidden="1">
      <c r="A53" s="4">
        <v>9.8</v>
      </c>
      <c r="B53" s="133" t="s">
        <v>92</v>
      </c>
      <c r="C53" s="296"/>
      <c r="D53" s="296"/>
      <c r="E53" s="244">
        <f t="shared" si="0"/>
        <v>0</v>
      </c>
      <c r="F53" s="175" t="s">
        <v>154</v>
      </c>
    </row>
    <row r="54" spans="1:12" s="33" customFormat="1" ht="18" customHeight="1">
      <c r="A54" s="110">
        <v>7</v>
      </c>
      <c r="B54" s="131" t="s">
        <v>107</v>
      </c>
      <c r="C54" s="182">
        <f>SUM(C55:C56)</f>
        <v>225</v>
      </c>
      <c r="D54" s="182">
        <f>SUM(D55:D56)</f>
        <v>24.5</v>
      </c>
      <c r="E54" s="182">
        <f t="shared" si="0"/>
        <v>-200.5</v>
      </c>
      <c r="F54" s="40"/>
      <c r="G54" s="28"/>
      <c r="H54" s="28"/>
      <c r="I54" s="28"/>
      <c r="J54" s="28"/>
      <c r="K54" s="28"/>
      <c r="L54" s="28"/>
    </row>
    <row r="55" spans="1:6" ht="19.5" customHeight="1">
      <c r="A55" s="105">
        <v>7.1</v>
      </c>
      <c r="B55" s="134" t="s">
        <v>96</v>
      </c>
      <c r="C55" s="296">
        <v>200</v>
      </c>
      <c r="D55" s="296"/>
      <c r="E55" s="244">
        <f t="shared" si="0"/>
        <v>-200</v>
      </c>
      <c r="F55" s="175" t="s">
        <v>98</v>
      </c>
    </row>
    <row r="56" spans="1:6" ht="18" customHeight="1">
      <c r="A56" s="105">
        <v>7.2</v>
      </c>
      <c r="B56" s="134" t="s">
        <v>97</v>
      </c>
      <c r="C56" s="296">
        <v>25</v>
      </c>
      <c r="D56" s="296">
        <v>24.5</v>
      </c>
      <c r="E56" s="244">
        <f t="shared" si="0"/>
        <v>-0.5</v>
      </c>
      <c r="F56" s="175" t="s">
        <v>178</v>
      </c>
    </row>
    <row r="57" spans="1:12" s="27" customFormat="1" ht="21.75" customHeight="1">
      <c r="A57" s="135">
        <v>8</v>
      </c>
      <c r="B57" s="131" t="s">
        <v>99</v>
      </c>
      <c r="C57" s="182">
        <f>SUM(C58:C62)</f>
        <v>350</v>
      </c>
      <c r="D57" s="182">
        <f>SUM(D58:D62)</f>
        <v>273.70000000000005</v>
      </c>
      <c r="E57" s="182">
        <f t="shared" si="0"/>
        <v>-76.29999999999995</v>
      </c>
      <c r="F57" s="175"/>
      <c r="G57" s="29"/>
      <c r="H57" s="29"/>
      <c r="I57" s="29"/>
      <c r="J57" s="29"/>
      <c r="K57" s="29"/>
      <c r="L57" s="29"/>
    </row>
    <row r="58" spans="1:6" ht="18" customHeight="1">
      <c r="A58" s="105">
        <v>8.1</v>
      </c>
      <c r="B58" s="134" t="s">
        <v>111</v>
      </c>
      <c r="C58" s="296">
        <v>150</v>
      </c>
      <c r="D58" s="296">
        <v>107.4</v>
      </c>
      <c r="E58" s="244">
        <f t="shared" si="0"/>
        <v>-42.599999999999994</v>
      </c>
      <c r="F58" s="175" t="s">
        <v>116</v>
      </c>
    </row>
    <row r="59" spans="1:6" ht="18" customHeight="1">
      <c r="A59" s="105">
        <v>8.2</v>
      </c>
      <c r="B59" s="134" t="s">
        <v>110</v>
      </c>
      <c r="C59" s="296">
        <v>200</v>
      </c>
      <c r="D59" s="296">
        <v>166.3</v>
      </c>
      <c r="E59" s="244">
        <f t="shared" si="0"/>
        <v>-33.69999999999999</v>
      </c>
      <c r="F59" s="37" t="s">
        <v>108</v>
      </c>
    </row>
    <row r="60" spans="1:6" ht="18" customHeight="1" hidden="1">
      <c r="A60" s="105">
        <v>11.3</v>
      </c>
      <c r="B60" s="134" t="s">
        <v>112</v>
      </c>
      <c r="C60" s="296"/>
      <c r="D60" s="296"/>
      <c r="E60" s="244">
        <f t="shared" si="0"/>
        <v>0</v>
      </c>
      <c r="F60" s="175" t="s">
        <v>109</v>
      </c>
    </row>
    <row r="61" spans="1:6" ht="18" customHeight="1" hidden="1">
      <c r="A61" s="105">
        <v>11.4</v>
      </c>
      <c r="B61" s="134" t="s">
        <v>113</v>
      </c>
      <c r="C61" s="296"/>
      <c r="D61" s="296"/>
      <c r="E61" s="244">
        <f t="shared" si="0"/>
        <v>0</v>
      </c>
      <c r="F61" s="176"/>
    </row>
    <row r="62" spans="1:6" ht="18" customHeight="1" hidden="1">
      <c r="A62" s="105">
        <v>11.5</v>
      </c>
      <c r="B62" s="133" t="s">
        <v>114</v>
      </c>
      <c r="C62" s="296"/>
      <c r="D62" s="296"/>
      <c r="E62" s="244">
        <f>+D62-C62</f>
        <v>0</v>
      </c>
      <c r="F62" s="175" t="s">
        <v>117</v>
      </c>
    </row>
    <row r="63" spans="1:6" ht="39" customHeight="1" hidden="1">
      <c r="A63" s="110">
        <v>12</v>
      </c>
      <c r="B63" s="247" t="s">
        <v>196</v>
      </c>
      <c r="C63" s="295"/>
      <c r="D63" s="295"/>
      <c r="E63" s="182">
        <f>+D63-C63</f>
        <v>0</v>
      </c>
      <c r="F63" s="175"/>
    </row>
    <row r="64" spans="1:12" s="112" customFormat="1" ht="19.5" customHeight="1" hidden="1">
      <c r="A64" s="110">
        <v>13</v>
      </c>
      <c r="B64" s="111"/>
      <c r="C64" s="295"/>
      <c r="D64" s="295"/>
      <c r="E64" s="5">
        <f>+D64-C64</f>
        <v>0</v>
      </c>
      <c r="F64" s="154" t="s">
        <v>197</v>
      </c>
      <c r="G64" s="21"/>
      <c r="H64" s="19"/>
      <c r="I64" s="28"/>
      <c r="J64" s="28"/>
      <c r="K64" s="28"/>
      <c r="L64" s="28"/>
    </row>
    <row r="65" spans="1:12" s="33" customFormat="1" ht="21" customHeight="1" hidden="1">
      <c r="A65" s="110">
        <v>14</v>
      </c>
      <c r="B65" s="136" t="s">
        <v>158</v>
      </c>
      <c r="C65" s="182">
        <f>SUM(C66:C68)</f>
        <v>0</v>
      </c>
      <c r="D65" s="182">
        <f>SUM(D66:D68)</f>
        <v>0</v>
      </c>
      <c r="E65" s="182">
        <f t="shared" si="0"/>
        <v>0</v>
      </c>
      <c r="F65" s="40"/>
      <c r="G65" s="28"/>
      <c r="H65" s="28"/>
      <c r="I65" s="28"/>
      <c r="J65" s="28"/>
      <c r="K65" s="28"/>
      <c r="L65" s="28"/>
    </row>
    <row r="66" spans="1:5" ht="19.5" customHeight="1" hidden="1">
      <c r="A66" s="6">
        <v>14.1</v>
      </c>
      <c r="B66" s="137" t="s">
        <v>159</v>
      </c>
      <c r="C66" s="296"/>
      <c r="D66" s="296"/>
      <c r="E66" s="244">
        <f t="shared" si="0"/>
        <v>0</v>
      </c>
    </row>
    <row r="67" spans="1:5" ht="19.5" customHeight="1" hidden="1">
      <c r="A67" s="6">
        <v>14.2</v>
      </c>
      <c r="B67" s="137" t="s">
        <v>160</v>
      </c>
      <c r="C67" s="296"/>
      <c r="D67" s="296"/>
      <c r="E67" s="244">
        <f t="shared" si="0"/>
        <v>0</v>
      </c>
    </row>
    <row r="68" spans="1:6" ht="19.5" customHeight="1" hidden="1">
      <c r="A68" s="6">
        <v>14.3</v>
      </c>
      <c r="B68" s="137" t="s">
        <v>128</v>
      </c>
      <c r="C68" s="296"/>
      <c r="D68" s="296"/>
      <c r="E68" s="244">
        <f t="shared" si="0"/>
        <v>0</v>
      </c>
      <c r="F68" s="175" t="s">
        <v>142</v>
      </c>
    </row>
    <row r="69" spans="1:12" s="33" customFormat="1" ht="17.25" customHeight="1">
      <c r="A69" s="108">
        <v>9</v>
      </c>
      <c r="B69" s="120" t="s">
        <v>157</v>
      </c>
      <c r="C69" s="182">
        <f>SUM(C70:C72)</f>
        <v>238.20000000000002</v>
      </c>
      <c r="D69" s="182">
        <f>SUM(D70:D72)</f>
        <v>238.3</v>
      </c>
      <c r="E69" s="182">
        <f>+D69-C69</f>
        <v>0.09999999999999432</v>
      </c>
      <c r="F69" s="175"/>
      <c r="G69" s="28"/>
      <c r="H69" s="28"/>
      <c r="I69" s="28"/>
      <c r="J69" s="28"/>
      <c r="K69" s="28"/>
      <c r="L69" s="28"/>
    </row>
    <row r="70" spans="1:6" ht="18" customHeight="1">
      <c r="A70" s="105">
        <v>9.1</v>
      </c>
      <c r="B70" s="13" t="s">
        <v>129</v>
      </c>
      <c r="C70" s="296">
        <v>181.8</v>
      </c>
      <c r="D70" s="296">
        <v>181.8</v>
      </c>
      <c r="E70" s="244">
        <f t="shared" si="0"/>
        <v>0</v>
      </c>
      <c r="F70" s="144" t="s">
        <v>182</v>
      </c>
    </row>
    <row r="71" spans="1:6" ht="31.5" customHeight="1" hidden="1">
      <c r="A71" s="105">
        <v>15.2</v>
      </c>
      <c r="B71" s="226" t="s">
        <v>172</v>
      </c>
      <c r="C71" s="296"/>
      <c r="D71" s="296"/>
      <c r="E71" s="244">
        <f>+D71-C71</f>
        <v>0</v>
      </c>
      <c r="F71" s="170" t="s">
        <v>115</v>
      </c>
    </row>
    <row r="72" spans="1:6" ht="17.25" customHeight="1">
      <c r="A72" s="105">
        <v>9.2</v>
      </c>
      <c r="B72" s="13" t="s">
        <v>130</v>
      </c>
      <c r="C72" s="296">
        <v>56.4</v>
      </c>
      <c r="D72" s="296">
        <v>56.5</v>
      </c>
      <c r="E72" s="244">
        <f t="shared" si="0"/>
        <v>0.10000000000000142</v>
      </c>
      <c r="F72" s="144" t="s">
        <v>179</v>
      </c>
    </row>
    <row r="73" spans="1:12" s="33" customFormat="1" ht="16.5" customHeight="1" hidden="1">
      <c r="A73" s="108">
        <v>16</v>
      </c>
      <c r="B73" s="120" t="s">
        <v>156</v>
      </c>
      <c r="C73" s="295"/>
      <c r="D73" s="295"/>
      <c r="E73" s="182">
        <f t="shared" si="0"/>
        <v>0</v>
      </c>
      <c r="F73" s="40"/>
      <c r="G73" s="28"/>
      <c r="H73" s="28"/>
      <c r="I73" s="28"/>
      <c r="J73" s="28"/>
      <c r="K73" s="28"/>
      <c r="L73" s="28"/>
    </row>
    <row r="74" spans="1:12" s="24" customFormat="1" ht="25.5" customHeight="1" hidden="1">
      <c r="A74" s="17" t="s">
        <v>23</v>
      </c>
      <c r="B74" s="26" t="s">
        <v>173</v>
      </c>
      <c r="C74" s="182">
        <f>C75+C85+C88</f>
        <v>0</v>
      </c>
      <c r="D74" s="182">
        <f>D75+D85+D88</f>
        <v>0</v>
      </c>
      <c r="E74" s="182">
        <f t="shared" si="0"/>
        <v>0</v>
      </c>
      <c r="F74" s="37"/>
      <c r="G74" s="18"/>
      <c r="H74" s="18"/>
      <c r="I74" s="18"/>
      <c r="J74" s="18"/>
      <c r="K74" s="18"/>
      <c r="L74" s="18"/>
    </row>
    <row r="75" spans="1:12" s="33" customFormat="1" ht="0.75" customHeight="1" hidden="1">
      <c r="A75" s="108">
        <v>1</v>
      </c>
      <c r="B75" s="109" t="s">
        <v>42</v>
      </c>
      <c r="C75" s="182">
        <f>SUM(C76,C83:C84)</f>
        <v>0</v>
      </c>
      <c r="D75" s="182">
        <f>SUM(D76,D83:D84)</f>
        <v>0</v>
      </c>
      <c r="E75" s="182">
        <f t="shared" si="0"/>
        <v>0</v>
      </c>
      <c r="F75" s="40"/>
      <c r="G75" s="28"/>
      <c r="H75" s="28"/>
      <c r="I75" s="28"/>
      <c r="J75" s="28"/>
      <c r="K75" s="28"/>
      <c r="L75" s="28"/>
    </row>
    <row r="76" spans="1:12" s="33" customFormat="1" ht="17.25" customHeight="1" hidden="1">
      <c r="A76" s="108" t="s">
        <v>135</v>
      </c>
      <c r="B76" s="109" t="s">
        <v>141</v>
      </c>
      <c r="C76" s="182">
        <f>SUM(C77:C82)</f>
        <v>0</v>
      </c>
      <c r="D76" s="182">
        <f>SUM(D77:D82)</f>
        <v>0</v>
      </c>
      <c r="E76" s="182">
        <f t="shared" si="0"/>
        <v>0</v>
      </c>
      <c r="F76" s="40"/>
      <c r="G76" s="28"/>
      <c r="H76" s="28"/>
      <c r="I76" s="28"/>
      <c r="J76" s="28"/>
      <c r="K76" s="28"/>
      <c r="L76" s="28"/>
    </row>
    <row r="77" spans="1:12" s="27" customFormat="1" ht="17.25" customHeight="1" hidden="1">
      <c r="A77" s="7">
        <v>1.1</v>
      </c>
      <c r="B77" s="107" t="s">
        <v>21</v>
      </c>
      <c r="C77" s="296"/>
      <c r="D77" s="296"/>
      <c r="E77" s="244">
        <f aca="true" t="shared" si="1" ref="E77:E92">+D77-C77</f>
        <v>0</v>
      </c>
      <c r="F77" s="39"/>
      <c r="G77" s="29"/>
      <c r="H77" s="29"/>
      <c r="I77" s="29"/>
      <c r="J77" s="29"/>
      <c r="K77" s="29"/>
      <c r="L77" s="29"/>
    </row>
    <row r="78" spans="1:12" s="27" customFormat="1" ht="17.25" customHeight="1" hidden="1">
      <c r="A78" s="7">
        <v>1.2</v>
      </c>
      <c r="B78" s="107" t="s">
        <v>39</v>
      </c>
      <c r="C78" s="296"/>
      <c r="D78" s="296"/>
      <c r="E78" s="244">
        <f t="shared" si="1"/>
        <v>0</v>
      </c>
      <c r="F78" s="39"/>
      <c r="G78" s="29"/>
      <c r="H78" s="29"/>
      <c r="I78" s="29"/>
      <c r="J78" s="29"/>
      <c r="K78" s="29"/>
      <c r="L78" s="29"/>
    </row>
    <row r="79" spans="1:12" s="27" customFormat="1" ht="17.25" customHeight="1" hidden="1">
      <c r="A79" s="7">
        <v>1.3</v>
      </c>
      <c r="B79" s="107" t="s">
        <v>40</v>
      </c>
      <c r="C79" s="296"/>
      <c r="D79" s="296"/>
      <c r="E79" s="244">
        <f t="shared" si="1"/>
        <v>0</v>
      </c>
      <c r="F79" s="39"/>
      <c r="G79" s="29"/>
      <c r="H79" s="29"/>
      <c r="I79" s="29"/>
      <c r="J79" s="29"/>
      <c r="K79" s="29"/>
      <c r="L79" s="29"/>
    </row>
    <row r="80" spans="1:12" s="27" customFormat="1" ht="18" customHeight="1" hidden="1">
      <c r="A80" s="7">
        <v>1.4</v>
      </c>
      <c r="B80" s="107" t="s">
        <v>41</v>
      </c>
      <c r="C80" s="296"/>
      <c r="D80" s="296"/>
      <c r="E80" s="244">
        <f t="shared" si="1"/>
        <v>0</v>
      </c>
      <c r="F80" s="39"/>
      <c r="G80" s="29"/>
      <c r="H80" s="29"/>
      <c r="I80" s="29"/>
      <c r="J80" s="29"/>
      <c r="K80" s="29"/>
      <c r="L80" s="29"/>
    </row>
    <row r="81" spans="1:12" s="27" customFormat="1" ht="17.25" customHeight="1" hidden="1">
      <c r="A81" s="7">
        <v>1.5</v>
      </c>
      <c r="B81" s="107" t="s">
        <v>27</v>
      </c>
      <c r="C81" s="296"/>
      <c r="D81" s="296"/>
      <c r="E81" s="244">
        <f t="shared" si="1"/>
        <v>0</v>
      </c>
      <c r="F81" s="39"/>
      <c r="G81" s="29"/>
      <c r="H81" s="29"/>
      <c r="I81" s="29"/>
      <c r="J81" s="29"/>
      <c r="K81" s="29"/>
      <c r="L81" s="29"/>
    </row>
    <row r="82" spans="1:12" s="27" customFormat="1" ht="17.25" customHeight="1" hidden="1">
      <c r="A82" s="7">
        <v>1.6</v>
      </c>
      <c r="B82" s="107" t="s">
        <v>28</v>
      </c>
      <c r="C82" s="296"/>
      <c r="D82" s="296"/>
      <c r="E82" s="244">
        <f t="shared" si="1"/>
        <v>0</v>
      </c>
      <c r="F82" s="39"/>
      <c r="G82" s="29"/>
      <c r="H82" s="29"/>
      <c r="I82" s="29"/>
      <c r="J82" s="29"/>
      <c r="K82" s="29"/>
      <c r="L82" s="29"/>
    </row>
    <row r="83" spans="1:12" s="33" customFormat="1" ht="18" customHeight="1" hidden="1">
      <c r="A83" s="108" t="s">
        <v>136</v>
      </c>
      <c r="B83" s="109" t="s">
        <v>134</v>
      </c>
      <c r="C83" s="295"/>
      <c r="D83" s="295"/>
      <c r="E83" s="182">
        <f>+D83-C83</f>
        <v>0</v>
      </c>
      <c r="F83" s="106" t="s">
        <v>139</v>
      </c>
      <c r="G83" s="28"/>
      <c r="H83" s="28"/>
      <c r="I83" s="28"/>
      <c r="J83" s="28"/>
      <c r="K83" s="28"/>
      <c r="L83" s="28"/>
    </row>
    <row r="84" spans="1:12" s="33" customFormat="1" ht="18" customHeight="1" hidden="1">
      <c r="A84" s="108" t="s">
        <v>137</v>
      </c>
      <c r="B84" s="109" t="s">
        <v>138</v>
      </c>
      <c r="C84" s="295"/>
      <c r="D84" s="295"/>
      <c r="E84" s="182">
        <f t="shared" si="1"/>
        <v>0</v>
      </c>
      <c r="F84" s="175" t="s">
        <v>176</v>
      </c>
      <c r="G84" s="28"/>
      <c r="H84" s="28"/>
      <c r="I84" s="28"/>
      <c r="J84" s="28"/>
      <c r="K84" s="28"/>
      <c r="L84" s="28"/>
    </row>
    <row r="85" spans="1:12" s="33" customFormat="1" ht="35.25" customHeight="1" hidden="1">
      <c r="A85" s="108">
        <v>2</v>
      </c>
      <c r="B85" s="109" t="s">
        <v>43</v>
      </c>
      <c r="C85" s="182">
        <f>SUM(C86:C87)</f>
        <v>0</v>
      </c>
      <c r="D85" s="182">
        <f>SUM(D86:D87)</f>
        <v>0</v>
      </c>
      <c r="E85" s="182">
        <f t="shared" si="1"/>
        <v>0</v>
      </c>
      <c r="F85" s="40"/>
      <c r="G85" s="28"/>
      <c r="H85" s="28"/>
      <c r="I85" s="28"/>
      <c r="J85" s="28"/>
      <c r="K85" s="28"/>
      <c r="L85" s="28"/>
    </row>
    <row r="86" spans="1:12" s="27" customFormat="1" ht="18.75" customHeight="1" hidden="1">
      <c r="A86" s="7">
        <v>2.1</v>
      </c>
      <c r="B86" s="107" t="s">
        <v>26</v>
      </c>
      <c r="C86" s="296"/>
      <c r="D86" s="296"/>
      <c r="E86" s="244">
        <f t="shared" si="1"/>
        <v>0</v>
      </c>
      <c r="F86" s="39"/>
      <c r="G86" s="29"/>
      <c r="H86" s="29"/>
      <c r="I86" s="29"/>
      <c r="J86" s="29"/>
      <c r="K86" s="29"/>
      <c r="L86" s="29"/>
    </row>
    <row r="87" spans="1:12" s="27" customFormat="1" ht="18.75" customHeight="1" hidden="1">
      <c r="A87" s="7">
        <v>2.2</v>
      </c>
      <c r="B87" s="180" t="s">
        <v>25</v>
      </c>
      <c r="C87" s="296"/>
      <c r="D87" s="296"/>
      <c r="E87" s="244">
        <f t="shared" si="1"/>
        <v>0</v>
      </c>
      <c r="F87" s="39"/>
      <c r="G87" s="29"/>
      <c r="H87" s="29"/>
      <c r="I87" s="29"/>
      <c r="J87" s="29"/>
      <c r="K87" s="29"/>
      <c r="L87" s="29"/>
    </row>
    <row r="88" spans="1:12" s="22" customFormat="1" ht="23.25" customHeight="1" hidden="1">
      <c r="A88" s="108">
        <v>3</v>
      </c>
      <c r="B88" s="109" t="s">
        <v>140</v>
      </c>
      <c r="C88" s="295"/>
      <c r="D88" s="295"/>
      <c r="E88" s="182">
        <f t="shared" si="1"/>
        <v>0</v>
      </c>
      <c r="F88" s="49"/>
      <c r="G88" s="44"/>
      <c r="H88" s="44"/>
      <c r="I88" s="44"/>
      <c r="J88" s="44"/>
      <c r="K88" s="44"/>
      <c r="L88" s="44"/>
    </row>
    <row r="89" spans="1:12" s="24" customFormat="1" ht="37.5" customHeight="1" hidden="1">
      <c r="A89" s="17" t="s">
        <v>24</v>
      </c>
      <c r="B89" s="26" t="s">
        <v>143</v>
      </c>
      <c r="C89" s="182">
        <f>SUM(C90:C91)</f>
        <v>0</v>
      </c>
      <c r="D89" s="182">
        <f>SUM(D90:D91)</f>
        <v>0</v>
      </c>
      <c r="E89" s="182">
        <f t="shared" si="1"/>
        <v>0</v>
      </c>
      <c r="F89" s="37"/>
      <c r="G89" s="18" t="s">
        <v>167</v>
      </c>
      <c r="H89" s="18"/>
      <c r="I89" s="18"/>
      <c r="J89" s="18"/>
      <c r="K89" s="18"/>
      <c r="L89" s="18"/>
    </row>
    <row r="90" spans="1:12" s="27" customFormat="1" ht="17.25" customHeight="1" hidden="1">
      <c r="A90" s="7">
        <v>1</v>
      </c>
      <c r="B90" s="116"/>
      <c r="C90" s="296"/>
      <c r="D90" s="296"/>
      <c r="E90" s="6">
        <f t="shared" si="1"/>
        <v>0</v>
      </c>
      <c r="F90" s="117"/>
      <c r="G90" s="29"/>
      <c r="H90" s="29"/>
      <c r="I90" s="29"/>
      <c r="J90" s="29"/>
      <c r="K90" s="29"/>
      <c r="L90" s="29"/>
    </row>
    <row r="91" spans="1:12" s="27" customFormat="1" ht="15.75" customHeight="1" hidden="1">
      <c r="A91" s="7">
        <v>2</v>
      </c>
      <c r="B91" s="116"/>
      <c r="C91" s="296"/>
      <c r="D91" s="296"/>
      <c r="E91" s="6">
        <f t="shared" si="1"/>
        <v>0</v>
      </c>
      <c r="F91" s="117"/>
      <c r="G91" s="29"/>
      <c r="H91" s="29"/>
      <c r="I91" s="29"/>
      <c r="J91" s="29"/>
      <c r="K91" s="29"/>
      <c r="L91" s="29"/>
    </row>
    <row r="92" spans="1:12" s="34" customFormat="1" ht="39" customHeight="1">
      <c r="A92" s="174" t="s">
        <v>15</v>
      </c>
      <c r="B92" s="26" t="s">
        <v>16</v>
      </c>
      <c r="C92" s="181">
        <f>C7+C8-C27</f>
        <v>6083.500000000015</v>
      </c>
      <c r="D92" s="181">
        <f>D7+D8-D27</f>
        <v>11055.600000000013</v>
      </c>
      <c r="E92" s="181">
        <f t="shared" si="1"/>
        <v>4972.0999999999985</v>
      </c>
      <c r="F92" s="114"/>
      <c r="G92" s="115"/>
      <c r="H92" s="115"/>
      <c r="I92" s="115"/>
      <c r="J92" s="115"/>
      <c r="K92" s="115"/>
      <c r="L92" s="115"/>
    </row>
    <row r="93" spans="1:12" s="24" customFormat="1" ht="54" customHeight="1">
      <c r="A93" s="177"/>
      <c r="B93" s="177"/>
      <c r="F93" s="37"/>
      <c r="G93" s="18"/>
      <c r="H93" s="18"/>
      <c r="I93" s="18"/>
      <c r="J93" s="18"/>
      <c r="K93" s="18"/>
      <c r="L93" s="18"/>
    </row>
    <row r="94" spans="2:12" s="3" customFormat="1" ht="16.5">
      <c r="B94" s="168" t="s">
        <v>1</v>
      </c>
      <c r="C94" s="303" t="s">
        <v>222</v>
      </c>
      <c r="D94" s="303"/>
      <c r="F94" s="37"/>
      <c r="G94" s="18"/>
      <c r="H94" s="18"/>
      <c r="I94" s="18"/>
      <c r="J94" s="18"/>
      <c r="K94" s="18"/>
      <c r="L94" s="18"/>
    </row>
    <row r="95" spans="1:12" s="2" customFormat="1" ht="13.5" customHeight="1">
      <c r="A95" s="3"/>
      <c r="B95" s="3" t="s">
        <v>3</v>
      </c>
      <c r="C95" s="304" t="s">
        <v>4</v>
      </c>
      <c r="D95" s="304"/>
      <c r="F95" s="39"/>
      <c r="G95" s="29"/>
      <c r="H95" s="29"/>
      <c r="I95" s="29"/>
      <c r="J95" s="29"/>
      <c r="K95" s="29"/>
      <c r="L95" s="29"/>
    </row>
    <row r="96" spans="1:12" s="2" customFormat="1" ht="5.25" customHeight="1">
      <c r="A96" s="3"/>
      <c r="B96" s="3"/>
      <c r="C96" s="178"/>
      <c r="D96" s="178"/>
      <c r="F96" s="39"/>
      <c r="G96" s="29"/>
      <c r="H96" s="29"/>
      <c r="I96" s="29"/>
      <c r="J96" s="29"/>
      <c r="K96" s="29"/>
      <c r="L96" s="29"/>
    </row>
    <row r="97" spans="2:12" s="2" customFormat="1" ht="16.5">
      <c r="B97" s="184" t="s">
        <v>5</v>
      </c>
      <c r="C97" s="303" t="s">
        <v>228</v>
      </c>
      <c r="D97" s="303"/>
      <c r="F97" s="39"/>
      <c r="G97" s="29"/>
      <c r="H97" s="29"/>
      <c r="I97" s="29"/>
      <c r="J97" s="29"/>
      <c r="K97" s="29"/>
      <c r="L97" s="29"/>
    </row>
    <row r="98" spans="3:12" s="2" customFormat="1" ht="12" customHeight="1">
      <c r="C98" s="304" t="s">
        <v>4</v>
      </c>
      <c r="D98" s="304"/>
      <c r="F98" s="39"/>
      <c r="G98" s="29"/>
      <c r="H98" s="29"/>
      <c r="I98" s="29"/>
      <c r="J98" s="29"/>
      <c r="K98" s="29"/>
      <c r="L98" s="29"/>
    </row>
    <row r="99" spans="2:12" s="2" customFormat="1" ht="13.5">
      <c r="B99" s="185" t="s">
        <v>0</v>
      </c>
      <c r="F99" s="39"/>
      <c r="G99" s="29"/>
      <c r="H99" s="29"/>
      <c r="I99" s="29"/>
      <c r="J99" s="29"/>
      <c r="K99" s="29"/>
      <c r="L99" s="2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8">
    <mergeCell ref="C94:D94"/>
    <mergeCell ref="C95:D95"/>
    <mergeCell ref="C97:D97"/>
    <mergeCell ref="C98:D98"/>
    <mergeCell ref="A1:E1"/>
    <mergeCell ref="A2:E2"/>
    <mergeCell ref="A3:E3"/>
    <mergeCell ref="A4:E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74" r:id="rId1"/>
  <ignoredErrors>
    <ignoredError sqref="C89:E89 C75 C45:E45 C31:E31 D92:E92 D65:E65 E18:E19 C34:E34 E32:E33 E35:E44 C54:E54 E46:E53 C57:E57 E55:E56 E58:E61 E72:E73 E76:E88 E90:E91 E66:E68 E70 E7:E14 E25:E30 E21:E23 C74 E74 E75" unlockedFormula="1"/>
    <ignoredError sqref="C85 C37:D37" formulaRange="1" unlockedFormula="1"/>
    <ignoredError sqref="C19:D19 C10:D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view="pageBreakPreview" zoomScaleSheetLayoutView="100" zoomScalePageLayoutView="0" workbookViewId="0" topLeftCell="A7">
      <selection activeCell="G57" sqref="G57"/>
    </sheetView>
  </sheetViews>
  <sheetFormatPr defaultColWidth="9.140625" defaultRowHeight="12.75"/>
  <cols>
    <col min="1" max="1" width="5.28125" style="50" customWidth="1"/>
    <col min="2" max="2" width="37.00390625" style="1" customWidth="1"/>
    <col min="3" max="3" width="29.7109375" style="1" customWidth="1"/>
    <col min="4" max="4" width="13.7109375" style="1" customWidth="1"/>
    <col min="5" max="5" width="18.00390625" style="1" customWidth="1"/>
    <col min="6" max="22" width="9.140625" style="8" customWidth="1"/>
    <col min="23" max="16384" width="9.140625" style="1" customWidth="1"/>
  </cols>
  <sheetData>
    <row r="1" spans="1:22" s="54" customFormat="1" ht="22.5" customHeight="1">
      <c r="A1" s="307" t="s">
        <v>29</v>
      </c>
      <c r="B1" s="307"/>
      <c r="C1" s="307"/>
      <c r="D1" s="307"/>
      <c r="E1" s="307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s="55" customFormat="1" ht="33" customHeight="1">
      <c r="A2" s="309" t="str">
        <f>+'Ekamutneri hamematakan'!A2:E2</f>
        <v>«Երևանի Վիլյամ Սարոյանի անվան հ.138հիմնական դպրոց» ՊՈԱԿ-ի </v>
      </c>
      <c r="B2" s="310"/>
      <c r="C2" s="310"/>
      <c r="D2" s="310"/>
      <c r="E2" s="3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55" customFormat="1" ht="24" customHeight="1">
      <c r="A3" s="308" t="s">
        <v>48</v>
      </c>
      <c r="B3" s="308"/>
      <c r="C3" s="308"/>
      <c r="D3" s="308"/>
      <c r="E3" s="30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59" customFormat="1" ht="16.5" customHeight="1">
      <c r="A4" s="311" t="str">
        <f>+'Ekamutneri hamematakan'!A4:E4</f>
        <v>  01. 01. 2021թ. – 01.10. 2021թ.</v>
      </c>
      <c r="B4" s="311"/>
      <c r="C4" s="311"/>
      <c r="D4" s="311"/>
      <c r="E4" s="311"/>
      <c r="F4" s="56"/>
      <c r="G4" s="57"/>
      <c r="H4" s="57"/>
      <c r="I4" s="57"/>
      <c r="J4" s="57"/>
      <c r="K4" s="57"/>
      <c r="L4" s="57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5" ht="13.5" customHeight="1">
      <c r="A5" s="60"/>
      <c r="B5" s="61"/>
      <c r="C5" s="61"/>
      <c r="D5" s="62"/>
      <c r="E5" s="62" t="s">
        <v>49</v>
      </c>
    </row>
    <row r="6" spans="1:22" s="67" customFormat="1" ht="56.25" customHeight="1">
      <c r="A6" s="63" t="s">
        <v>2</v>
      </c>
      <c r="B6" s="64" t="s">
        <v>168</v>
      </c>
      <c r="C6" s="63" t="s">
        <v>50</v>
      </c>
      <c r="D6" s="63" t="s">
        <v>51</v>
      </c>
      <c r="E6" s="65" t="s">
        <v>52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s="51" customFormat="1" ht="21.75" customHeight="1">
      <c r="A7" s="312" t="s">
        <v>53</v>
      </c>
      <c r="B7" s="313"/>
      <c r="C7" s="313"/>
      <c r="D7" s="313"/>
      <c r="E7" s="31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72" customFormat="1" ht="25.5" customHeight="1">
      <c r="A8" s="68">
        <v>1</v>
      </c>
      <c r="B8" s="69" t="s">
        <v>54</v>
      </c>
      <c r="C8" s="68"/>
      <c r="D8" s="70">
        <f>SUM(D9:D29)</f>
        <v>38.7</v>
      </c>
      <c r="E8" s="14" t="s">
        <v>229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5" ht="24" customHeight="1" hidden="1">
      <c r="A9" s="73">
        <v>1.1</v>
      </c>
      <c r="B9" s="74" t="s">
        <v>57</v>
      </c>
      <c r="C9" s="73" t="s">
        <v>58</v>
      </c>
      <c r="D9" s="14"/>
      <c r="E9" s="14"/>
    </row>
    <row r="10" spans="1:5" ht="24" customHeight="1">
      <c r="A10" s="73">
        <v>1.1</v>
      </c>
      <c r="B10" s="74" t="s">
        <v>55</v>
      </c>
      <c r="C10" s="73" t="s">
        <v>56</v>
      </c>
      <c r="D10" s="14">
        <v>0.6</v>
      </c>
      <c r="E10" s="14" t="s">
        <v>230</v>
      </c>
    </row>
    <row r="11" spans="1:5" ht="24" customHeight="1" hidden="1">
      <c r="A11" s="73">
        <v>1.3</v>
      </c>
      <c r="B11" s="74" t="s">
        <v>59</v>
      </c>
      <c r="C11" s="73" t="s">
        <v>60</v>
      </c>
      <c r="D11" s="14"/>
      <c r="E11" s="14"/>
    </row>
    <row r="12" spans="1:5" ht="24" customHeight="1" hidden="1">
      <c r="A12" s="73">
        <v>1.4</v>
      </c>
      <c r="B12" s="75" t="s">
        <v>180</v>
      </c>
      <c r="C12" s="232" t="s">
        <v>129</v>
      </c>
      <c r="D12" s="14"/>
      <c r="E12" s="14"/>
    </row>
    <row r="13" spans="1:5" ht="24" customHeight="1" hidden="1">
      <c r="A13" s="73">
        <v>1.5</v>
      </c>
      <c r="B13" s="75"/>
      <c r="C13" s="73" t="s">
        <v>181</v>
      </c>
      <c r="D13" s="14"/>
      <c r="E13" s="14"/>
    </row>
    <row r="14" spans="1:5" ht="18" customHeight="1">
      <c r="A14" s="73">
        <v>1.2</v>
      </c>
      <c r="B14" s="74" t="s">
        <v>224</v>
      </c>
      <c r="C14" s="73" t="s">
        <v>61</v>
      </c>
      <c r="D14" s="14">
        <v>0.1</v>
      </c>
      <c r="E14" s="14" t="s">
        <v>230</v>
      </c>
    </row>
    <row r="15" spans="1:5" ht="27.75" customHeight="1" hidden="1">
      <c r="A15" s="73">
        <v>1.7</v>
      </c>
      <c r="B15" s="75"/>
      <c r="C15" s="76" t="s">
        <v>184</v>
      </c>
      <c r="D15" s="14"/>
      <c r="E15" s="14"/>
    </row>
    <row r="16" spans="1:5" ht="18" customHeight="1" hidden="1">
      <c r="A16" s="73">
        <v>1.8</v>
      </c>
      <c r="B16" s="75"/>
      <c r="C16" s="76"/>
      <c r="D16" s="14"/>
      <c r="E16" s="14"/>
    </row>
    <row r="17" spans="1:5" ht="18" customHeight="1" hidden="1">
      <c r="A17" s="73">
        <v>1.9</v>
      </c>
      <c r="B17" s="75"/>
      <c r="C17" s="76"/>
      <c r="D17" s="14"/>
      <c r="E17" s="14"/>
    </row>
    <row r="18" spans="1:5" ht="18" customHeight="1" hidden="1">
      <c r="A18" s="77">
        <v>2</v>
      </c>
      <c r="B18" s="75"/>
      <c r="C18" s="76"/>
      <c r="D18" s="14"/>
      <c r="E18" s="14"/>
    </row>
    <row r="19" spans="1:5" ht="18" customHeight="1" hidden="1">
      <c r="A19" s="73">
        <v>2.1</v>
      </c>
      <c r="B19" s="75"/>
      <c r="C19" s="76"/>
      <c r="D19" s="14"/>
      <c r="E19" s="14"/>
    </row>
    <row r="20" spans="1:5" ht="18" customHeight="1" hidden="1">
      <c r="A20" s="73">
        <v>2.2</v>
      </c>
      <c r="B20" s="75"/>
      <c r="C20" s="76"/>
      <c r="D20" s="14"/>
      <c r="E20" s="14"/>
    </row>
    <row r="21" spans="1:5" ht="18" customHeight="1" hidden="1">
      <c r="A21" s="73">
        <v>2.3</v>
      </c>
      <c r="B21" s="75"/>
      <c r="C21" s="76"/>
      <c r="D21" s="14"/>
      <c r="E21" s="14"/>
    </row>
    <row r="22" spans="1:5" ht="17.25" customHeight="1" hidden="1">
      <c r="A22" s="73">
        <v>2.4</v>
      </c>
      <c r="B22" s="75"/>
      <c r="C22" s="76"/>
      <c r="D22" s="14"/>
      <c r="E22" s="14"/>
    </row>
    <row r="23" spans="1:5" ht="22.5" customHeight="1">
      <c r="A23" s="73">
        <v>1.3</v>
      </c>
      <c r="B23" s="75" t="s">
        <v>226</v>
      </c>
      <c r="C23" s="73" t="s">
        <v>14</v>
      </c>
      <c r="D23" s="14">
        <v>38</v>
      </c>
      <c r="E23" s="14" t="s">
        <v>230</v>
      </c>
    </row>
    <row r="24" spans="1:5" ht="24" customHeight="1" hidden="1">
      <c r="A24" s="73">
        <v>2.6</v>
      </c>
      <c r="B24" s="75" t="s">
        <v>64</v>
      </c>
      <c r="C24" s="73" t="s">
        <v>18</v>
      </c>
      <c r="D24" s="14"/>
      <c r="E24" s="14"/>
    </row>
    <row r="25" spans="1:5" ht="24" customHeight="1" hidden="1">
      <c r="A25" s="73">
        <v>2.7</v>
      </c>
      <c r="B25" s="75" t="s">
        <v>64</v>
      </c>
      <c r="C25" s="73" t="s">
        <v>65</v>
      </c>
      <c r="D25" s="14"/>
      <c r="E25" s="14"/>
    </row>
    <row r="26" spans="1:5" ht="24" customHeight="1" hidden="1">
      <c r="A26" s="73">
        <v>2.8</v>
      </c>
      <c r="B26" s="75" t="s">
        <v>64</v>
      </c>
      <c r="C26" s="73" t="s">
        <v>66</v>
      </c>
      <c r="D26" s="14"/>
      <c r="E26" s="14"/>
    </row>
    <row r="27" spans="1:5" ht="24" customHeight="1" hidden="1">
      <c r="A27" s="73">
        <v>2.9</v>
      </c>
      <c r="B27" s="74" t="s">
        <v>67</v>
      </c>
      <c r="C27" s="73" t="s">
        <v>68</v>
      </c>
      <c r="D27" s="14"/>
      <c r="E27" s="14"/>
    </row>
    <row r="28" spans="1:5" ht="24" customHeight="1" hidden="1">
      <c r="A28" s="231">
        <v>2.1</v>
      </c>
      <c r="B28" s="75" t="s">
        <v>62</v>
      </c>
      <c r="C28" s="73" t="s">
        <v>69</v>
      </c>
      <c r="D28" s="14"/>
      <c r="E28" s="14"/>
    </row>
    <row r="29" spans="1:5" ht="24" customHeight="1" hidden="1">
      <c r="A29" s="231">
        <v>2.11</v>
      </c>
      <c r="B29" s="75"/>
      <c r="C29" s="76" t="s">
        <v>63</v>
      </c>
      <c r="D29" s="14"/>
      <c r="E29" s="14"/>
    </row>
    <row r="30" spans="1:22" s="79" customFormat="1" ht="35.25" customHeight="1" hidden="1">
      <c r="A30" s="68">
        <v>2</v>
      </c>
      <c r="B30" s="78" t="s">
        <v>70</v>
      </c>
      <c r="C30" s="68"/>
      <c r="D30" s="70">
        <f>SUM(D31:D33)</f>
        <v>0</v>
      </c>
      <c r="E30" s="71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5" ht="30.75" customHeight="1" hidden="1">
      <c r="A31" s="73">
        <v>2.1</v>
      </c>
      <c r="B31" s="75"/>
      <c r="C31" s="73" t="s">
        <v>71</v>
      </c>
      <c r="D31" s="14"/>
      <c r="E31" s="14"/>
    </row>
    <row r="32" spans="1:5" ht="19.5" customHeight="1" hidden="1">
      <c r="A32" s="73">
        <v>2.2</v>
      </c>
      <c r="B32" s="75" t="s">
        <v>72</v>
      </c>
      <c r="C32" s="73" t="s">
        <v>73</v>
      </c>
      <c r="D32" s="14"/>
      <c r="E32" s="14"/>
    </row>
    <row r="33" spans="1:5" ht="19.5" customHeight="1" hidden="1">
      <c r="A33" s="73">
        <v>2.3</v>
      </c>
      <c r="B33" s="75" t="s">
        <v>72</v>
      </c>
      <c r="C33" s="73" t="s">
        <v>74</v>
      </c>
      <c r="D33" s="14">
        <f>SUM(D34:D37)</f>
        <v>0</v>
      </c>
      <c r="E33" s="80"/>
    </row>
    <row r="34" spans="1:5" ht="18" customHeight="1" hidden="1">
      <c r="A34" s="73" t="s">
        <v>191</v>
      </c>
      <c r="B34" s="246" t="s">
        <v>124</v>
      </c>
      <c r="C34" s="73"/>
      <c r="D34" s="14"/>
      <c r="E34" s="80"/>
    </row>
    <row r="35" spans="1:5" ht="18" customHeight="1" hidden="1">
      <c r="A35" s="73" t="s">
        <v>192</v>
      </c>
      <c r="B35" s="246" t="s">
        <v>125</v>
      </c>
      <c r="C35" s="73"/>
      <c r="D35" s="14"/>
      <c r="E35" s="80"/>
    </row>
    <row r="36" spans="1:5" ht="18" customHeight="1" hidden="1">
      <c r="A36" s="73" t="s">
        <v>193</v>
      </c>
      <c r="B36" s="246" t="s">
        <v>126</v>
      </c>
      <c r="C36" s="73"/>
      <c r="D36" s="14"/>
      <c r="E36" s="80"/>
    </row>
    <row r="37" spans="1:5" ht="18" customHeight="1" hidden="1">
      <c r="A37" s="73" t="s">
        <v>194</v>
      </c>
      <c r="B37" s="246" t="s">
        <v>127</v>
      </c>
      <c r="C37" s="73"/>
      <c r="D37" s="14"/>
      <c r="E37" s="80"/>
    </row>
    <row r="38" spans="1:22" s="52" customFormat="1" ht="21.75" customHeight="1">
      <c r="A38" s="20"/>
      <c r="B38" s="81" t="s">
        <v>47</v>
      </c>
      <c r="C38" s="82"/>
      <c r="D38" s="83">
        <f>D8+D30</f>
        <v>38.7</v>
      </c>
      <c r="E38" s="14" t="s">
        <v>230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s="55" customFormat="1" ht="33.75" customHeight="1">
      <c r="A39" s="316" t="s">
        <v>75</v>
      </c>
      <c r="B39" s="317"/>
      <c r="C39" s="317"/>
      <c r="D39" s="239"/>
      <c r="E39" s="24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5" ht="21" customHeight="1" hidden="1">
      <c r="A40" s="73">
        <v>1.1</v>
      </c>
      <c r="B40" s="74" t="s">
        <v>57</v>
      </c>
      <c r="C40" s="73" t="s">
        <v>58</v>
      </c>
      <c r="D40" s="14"/>
      <c r="E40" s="14"/>
    </row>
    <row r="41" spans="1:5" ht="21" customHeight="1" hidden="1">
      <c r="A41" s="73">
        <v>1.2</v>
      </c>
      <c r="B41" s="74" t="s">
        <v>55</v>
      </c>
      <c r="C41" s="73" t="s">
        <v>56</v>
      </c>
      <c r="D41" s="14"/>
      <c r="E41" s="14"/>
    </row>
    <row r="42" spans="1:5" ht="21" customHeight="1" hidden="1">
      <c r="A42" s="73">
        <v>1.3</v>
      </c>
      <c r="B42" s="74" t="s">
        <v>59</v>
      </c>
      <c r="C42" s="73" t="s">
        <v>60</v>
      </c>
      <c r="D42" s="14"/>
      <c r="E42" s="14"/>
    </row>
    <row r="43" spans="1:5" ht="21" customHeight="1" hidden="1">
      <c r="A43" s="73">
        <v>1.4</v>
      </c>
      <c r="B43" s="75" t="s">
        <v>180</v>
      </c>
      <c r="C43" s="232" t="s">
        <v>129</v>
      </c>
      <c r="D43" s="14"/>
      <c r="E43" s="14"/>
    </row>
    <row r="44" spans="1:5" ht="21" customHeight="1" hidden="1">
      <c r="A44" s="73">
        <v>1.5</v>
      </c>
      <c r="B44" s="75"/>
      <c r="C44" s="73" t="s">
        <v>181</v>
      </c>
      <c r="D44" s="14"/>
      <c r="E44" s="14"/>
    </row>
    <row r="45" spans="1:5" ht="26.25" customHeight="1" hidden="1">
      <c r="A45" s="73">
        <v>1.6</v>
      </c>
      <c r="B45" s="74" t="s">
        <v>195</v>
      </c>
      <c r="C45" s="73" t="s">
        <v>61</v>
      </c>
      <c r="D45" s="14"/>
      <c r="E45" s="14"/>
    </row>
    <row r="46" spans="1:5" ht="29.25" customHeight="1" hidden="1">
      <c r="A46" s="73">
        <v>1.7</v>
      </c>
      <c r="B46" s="75"/>
      <c r="C46" s="76" t="s">
        <v>184</v>
      </c>
      <c r="D46" s="14"/>
      <c r="E46" s="14"/>
    </row>
    <row r="47" spans="1:5" ht="26.25" customHeight="1" hidden="1">
      <c r="A47" s="73">
        <v>1.8</v>
      </c>
      <c r="B47" s="75"/>
      <c r="C47" s="76"/>
      <c r="D47" s="14"/>
      <c r="E47" s="14"/>
    </row>
    <row r="48" spans="1:5" ht="26.25" customHeight="1" hidden="1">
      <c r="A48" s="73">
        <v>1.9</v>
      </c>
      <c r="B48" s="75"/>
      <c r="C48" s="76"/>
      <c r="D48" s="14"/>
      <c r="E48" s="14"/>
    </row>
    <row r="49" spans="1:5" ht="26.25" customHeight="1" hidden="1">
      <c r="A49" s="77">
        <v>2</v>
      </c>
      <c r="B49" s="75"/>
      <c r="C49" s="76"/>
      <c r="D49" s="14"/>
      <c r="E49" s="14"/>
    </row>
    <row r="50" spans="1:5" ht="26.25" customHeight="1" hidden="1">
      <c r="A50" s="73">
        <v>2.1</v>
      </c>
      <c r="B50" s="75"/>
      <c r="C50" s="76"/>
      <c r="D50" s="14"/>
      <c r="E50" s="14"/>
    </row>
    <row r="51" spans="1:5" ht="21" customHeight="1" hidden="1">
      <c r="A51" s="73">
        <v>2.2</v>
      </c>
      <c r="B51" s="75" t="s">
        <v>64</v>
      </c>
      <c r="C51" s="73" t="s">
        <v>14</v>
      </c>
      <c r="D51" s="14"/>
      <c r="E51" s="14"/>
    </row>
    <row r="52" spans="1:5" ht="21" customHeight="1" hidden="1">
      <c r="A52" s="73">
        <v>2.3</v>
      </c>
      <c r="B52" s="75" t="s">
        <v>64</v>
      </c>
      <c r="C52" s="73" t="s">
        <v>18</v>
      </c>
      <c r="D52" s="14"/>
      <c r="E52" s="14"/>
    </row>
    <row r="53" spans="1:5" ht="21" customHeight="1">
      <c r="A53" s="73">
        <v>2.1</v>
      </c>
      <c r="B53" s="75" t="s">
        <v>226</v>
      </c>
      <c r="C53" s="73" t="s">
        <v>65</v>
      </c>
      <c r="D53" s="14">
        <v>1521.7</v>
      </c>
      <c r="E53" s="14" t="s">
        <v>229</v>
      </c>
    </row>
    <row r="54" spans="1:5" ht="27.75" customHeight="1">
      <c r="A54" s="73">
        <v>2.5</v>
      </c>
      <c r="B54" s="75" t="s">
        <v>226</v>
      </c>
      <c r="C54" s="73" t="s">
        <v>66</v>
      </c>
      <c r="D54" s="14">
        <v>104.1</v>
      </c>
      <c r="E54" s="14"/>
    </row>
    <row r="55" spans="1:5" ht="23.25" customHeight="1">
      <c r="A55" s="73">
        <v>2.2</v>
      </c>
      <c r="B55" s="74" t="s">
        <v>67</v>
      </c>
      <c r="C55" s="73" t="s">
        <v>68</v>
      </c>
      <c r="D55" s="14">
        <v>4235.9</v>
      </c>
      <c r="E55" s="14" t="s">
        <v>229</v>
      </c>
    </row>
    <row r="56" spans="1:5" ht="0.75" customHeight="1" hidden="1">
      <c r="A56" s="73">
        <v>2.7</v>
      </c>
      <c r="B56" s="75" t="s">
        <v>62</v>
      </c>
      <c r="C56" s="73" t="s">
        <v>69</v>
      </c>
      <c r="D56" s="14"/>
      <c r="E56" s="14"/>
    </row>
    <row r="57" spans="1:6" ht="24" customHeight="1">
      <c r="A57" s="73">
        <v>2.3</v>
      </c>
      <c r="B57" s="75" t="s">
        <v>225</v>
      </c>
      <c r="C57" s="76" t="s">
        <v>63</v>
      </c>
      <c r="D57" s="14">
        <v>149.5</v>
      </c>
      <c r="E57" s="14" t="s">
        <v>229</v>
      </c>
      <c r="F57" s="237">
        <f>SUM(D53:D57)</f>
        <v>6011.2</v>
      </c>
    </row>
    <row r="58" spans="1:22" s="61" customFormat="1" ht="33" customHeight="1" hidden="1">
      <c r="A58" s="73"/>
      <c r="B58" s="69" t="s">
        <v>76</v>
      </c>
      <c r="C58" s="13"/>
      <c r="D58" s="70">
        <f>SUM(D59:D62)</f>
        <v>0</v>
      </c>
      <c r="E58" s="14"/>
      <c r="F58" s="245">
        <f>SUM(D40:D57)</f>
        <v>6011.2</v>
      </c>
      <c r="G58" s="245">
        <f>+D63-D58-F58</f>
        <v>0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s="61" customFormat="1" ht="33" customHeight="1" hidden="1">
      <c r="A59" s="73">
        <v>1.1</v>
      </c>
      <c r="B59" s="235"/>
      <c r="C59" s="73" t="s">
        <v>183</v>
      </c>
      <c r="D59" s="70"/>
      <c r="E59" s="14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5" ht="30" customHeight="1" hidden="1">
      <c r="A60" s="73">
        <v>1.2</v>
      </c>
      <c r="B60" s="84"/>
      <c r="C60" s="73" t="s">
        <v>71</v>
      </c>
      <c r="D60" s="14"/>
      <c r="E60" s="73"/>
    </row>
    <row r="61" spans="1:5" ht="24.75" customHeight="1" hidden="1">
      <c r="A61" s="73">
        <v>1.3</v>
      </c>
      <c r="B61" s="75" t="s">
        <v>62</v>
      </c>
      <c r="C61" s="73" t="s">
        <v>73</v>
      </c>
      <c r="D61" s="14"/>
      <c r="E61" s="14"/>
    </row>
    <row r="62" spans="1:5" ht="24.75" customHeight="1" hidden="1">
      <c r="A62" s="73">
        <v>1.4</v>
      </c>
      <c r="B62" s="75" t="s">
        <v>62</v>
      </c>
      <c r="C62" s="73" t="s">
        <v>74</v>
      </c>
      <c r="D62" s="14"/>
      <c r="E62" s="14"/>
    </row>
    <row r="63" spans="1:22" s="54" customFormat="1" ht="29.25" customHeight="1">
      <c r="A63" s="85"/>
      <c r="B63" s="81" t="s">
        <v>47</v>
      </c>
      <c r="C63" s="86"/>
      <c r="D63" s="87">
        <f>D53+D54+D55+D57</f>
        <v>6011.2</v>
      </c>
      <c r="E63" s="14" t="s">
        <v>229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3" ht="27.75" customHeight="1">
      <c r="A64" s="60"/>
      <c r="B64" s="61"/>
      <c r="C64" s="61"/>
    </row>
    <row r="65" spans="1:3" ht="14.25" customHeight="1">
      <c r="A65" s="60"/>
      <c r="B65" s="61"/>
      <c r="C65" s="61"/>
    </row>
    <row r="66" spans="1:3" ht="13.5" customHeight="1">
      <c r="A66" s="60"/>
      <c r="B66" s="61"/>
      <c r="C66" s="61"/>
    </row>
    <row r="67" spans="1:22" s="72" customFormat="1" ht="25.5" customHeight="1">
      <c r="A67" s="88"/>
      <c r="B67" s="53" t="s">
        <v>1</v>
      </c>
      <c r="C67" s="89"/>
      <c r="D67" s="318" t="s">
        <v>222</v>
      </c>
      <c r="E67" s="318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72" customFormat="1" ht="12.75" customHeight="1">
      <c r="A68" s="88"/>
      <c r="B68" s="79"/>
      <c r="C68" s="90"/>
      <c r="D68" s="315" t="s">
        <v>44</v>
      </c>
      <c r="E68" s="3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72" customFormat="1" ht="8.25" customHeight="1">
      <c r="A69" s="88"/>
      <c r="B69" s="79"/>
      <c r="C69" s="90"/>
      <c r="D69" s="91"/>
      <c r="E69" s="92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72" customFormat="1" ht="22.5" customHeight="1">
      <c r="A70" s="88"/>
      <c r="B70" s="53" t="s">
        <v>5</v>
      </c>
      <c r="C70" s="89"/>
      <c r="D70" s="318" t="s">
        <v>228</v>
      </c>
      <c r="E70" s="318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72" customFormat="1" ht="13.5" customHeight="1">
      <c r="A71" s="88"/>
      <c r="B71" s="93"/>
      <c r="C71" s="88" t="s">
        <v>0</v>
      </c>
      <c r="D71" s="315" t="s">
        <v>44</v>
      </c>
      <c r="E71" s="31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4:5" ht="13.5">
      <c r="D72" s="94"/>
      <c r="E72" s="94"/>
    </row>
    <row r="73" ht="27" customHeight="1"/>
    <row r="77" ht="33" customHeight="1"/>
    <row r="79" spans="6:22" s="95" customFormat="1" ht="36" customHeight="1"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</row>
    <row r="80" ht="24" customHeight="1"/>
    <row r="81" ht="0.75" customHeight="1" hidden="1"/>
    <row r="82" spans="6:22" s="72" customFormat="1" ht="28.5" customHeight="1"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6" spans="1:5" s="8" customFormat="1" ht="13.5">
      <c r="A86" s="50"/>
      <c r="B86" s="1"/>
      <c r="C86" s="1"/>
      <c r="D86" s="1"/>
      <c r="E86" s="94"/>
    </row>
    <row r="87" spans="1:5" s="8" customFormat="1" ht="24" customHeight="1">
      <c r="A87" s="50"/>
      <c r="B87" s="1"/>
      <c r="C87" s="1"/>
      <c r="D87" s="1"/>
      <c r="E87" s="94"/>
    </row>
    <row r="88" spans="1:5" s="8" customFormat="1" ht="13.5">
      <c r="A88" s="50"/>
      <c r="B88" s="1"/>
      <c r="C88" s="1"/>
      <c r="D88" s="1"/>
      <c r="E88" s="94"/>
    </row>
    <row r="89" spans="1:5" s="8" customFormat="1" ht="24.75" customHeight="1">
      <c r="A89" s="50"/>
      <c r="B89" s="1"/>
      <c r="C89" s="1"/>
      <c r="D89" s="1"/>
      <c r="E89" s="1"/>
    </row>
  </sheetData>
  <sheetProtection/>
  <mergeCells count="10">
    <mergeCell ref="D71:E71"/>
    <mergeCell ref="A39:C39"/>
    <mergeCell ref="D67:E67"/>
    <mergeCell ref="D68:E68"/>
    <mergeCell ref="D70:E70"/>
    <mergeCell ref="A1:E1"/>
    <mergeCell ref="A3:E3"/>
    <mergeCell ref="A2:E2"/>
    <mergeCell ref="A4:E4"/>
    <mergeCell ref="A7:E7"/>
  </mergeCells>
  <printOptions/>
  <pageMargins left="0.15" right="0.15" top="0.17" bottom="0.16" header="0.14" footer="0.14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1"/>
  <sheetViews>
    <sheetView view="pageBreakPreview" zoomScaleSheetLayoutView="100" zoomScalePageLayoutView="0" workbookViewId="0" topLeftCell="B13">
      <selection activeCell="J26" sqref="J26:J27"/>
    </sheetView>
  </sheetViews>
  <sheetFormatPr defaultColWidth="9.140625" defaultRowHeight="12.75"/>
  <cols>
    <col min="1" max="1" width="2.421875" style="97" hidden="1" customWidth="1"/>
    <col min="2" max="2" width="5.140625" style="97" customWidth="1"/>
    <col min="3" max="3" width="25.8515625" style="97" customWidth="1"/>
    <col min="4" max="4" width="15.8515625" style="97" customWidth="1"/>
    <col min="5" max="5" width="23.7109375" style="97" customWidth="1"/>
    <col min="6" max="6" width="15.00390625" style="97" customWidth="1"/>
    <col min="7" max="7" width="11.140625" style="97" customWidth="1"/>
    <col min="8" max="8" width="17.00390625" style="97" customWidth="1"/>
    <col min="9" max="9" width="15.421875" style="97" customWidth="1"/>
    <col min="10" max="11" width="15.140625" style="97" customWidth="1"/>
    <col min="12" max="12" width="14.140625" style="97" customWidth="1"/>
    <col min="13" max="16384" width="9.140625" style="97" customWidth="1"/>
  </cols>
  <sheetData>
    <row r="1" spans="2:11" ht="24" customHeight="1">
      <c r="B1" s="320" t="s">
        <v>29</v>
      </c>
      <c r="C1" s="320"/>
      <c r="D1" s="320"/>
      <c r="E1" s="320"/>
      <c r="F1" s="320"/>
      <c r="G1" s="320"/>
      <c r="H1" s="320"/>
      <c r="I1" s="320"/>
      <c r="J1" s="320"/>
      <c r="K1" s="320"/>
    </row>
    <row r="2" spans="2:11" ht="24" customHeight="1">
      <c r="B2" s="320" t="s">
        <v>221</v>
      </c>
      <c r="C2" s="320"/>
      <c r="D2" s="320"/>
      <c r="E2" s="320"/>
      <c r="F2" s="320"/>
      <c r="G2" s="320"/>
      <c r="H2" s="320"/>
      <c r="I2" s="320"/>
      <c r="J2" s="320"/>
      <c r="K2" s="320"/>
    </row>
    <row r="3" spans="2:11" ht="42" customHeight="1">
      <c r="B3" s="321" t="s">
        <v>216</v>
      </c>
      <c r="C3" s="321"/>
      <c r="D3" s="321"/>
      <c r="E3" s="321"/>
      <c r="F3" s="321"/>
      <c r="G3" s="321"/>
      <c r="H3" s="321"/>
      <c r="I3" s="321"/>
      <c r="J3" s="321"/>
      <c r="K3" s="321"/>
    </row>
    <row r="4" spans="2:11" ht="27.75" customHeight="1">
      <c r="B4" s="326" t="s">
        <v>227</v>
      </c>
      <c r="C4" s="326"/>
      <c r="D4" s="326"/>
      <c r="E4" s="326"/>
      <c r="F4" s="326"/>
      <c r="G4" s="326"/>
      <c r="H4" s="326"/>
      <c r="I4" s="326"/>
      <c r="J4" s="326"/>
      <c r="K4" s="326"/>
    </row>
    <row r="6" spans="2:11" s="99" customFormat="1" ht="89.25" customHeight="1">
      <c r="B6" s="98" t="s">
        <v>2</v>
      </c>
      <c r="C6" s="220" t="s">
        <v>77</v>
      </c>
      <c r="D6" s="220" t="s">
        <v>78</v>
      </c>
      <c r="E6" s="220" t="s">
        <v>169</v>
      </c>
      <c r="F6" s="220" t="s">
        <v>79</v>
      </c>
      <c r="G6" s="220" t="s">
        <v>217</v>
      </c>
      <c r="H6" s="220" t="s">
        <v>170</v>
      </c>
      <c r="I6" s="220" t="s">
        <v>218</v>
      </c>
      <c r="J6" s="220" t="s">
        <v>219</v>
      </c>
      <c r="K6" s="220" t="s">
        <v>80</v>
      </c>
    </row>
    <row r="7" spans="2:13" ht="29.25" customHeight="1">
      <c r="B7" s="104">
        <v>1</v>
      </c>
      <c r="C7" s="100"/>
      <c r="D7" s="104"/>
      <c r="E7" s="279"/>
      <c r="F7" s="100"/>
      <c r="G7" s="101"/>
      <c r="H7" s="101"/>
      <c r="I7" s="101"/>
      <c r="J7" s="101">
        <f>+G7+H7-I7</f>
        <v>0</v>
      </c>
      <c r="K7" s="100"/>
      <c r="L7" s="221"/>
      <c r="M7" s="222"/>
    </row>
    <row r="8" spans="2:14" ht="37.5" customHeight="1">
      <c r="B8" s="104">
        <v>2</v>
      </c>
      <c r="C8" s="100"/>
      <c r="D8" s="100"/>
      <c r="E8" s="279"/>
      <c r="F8" s="100"/>
      <c r="G8" s="101"/>
      <c r="H8" s="101"/>
      <c r="I8" s="101"/>
      <c r="J8" s="101">
        <f>+G8+H8-I8</f>
        <v>0</v>
      </c>
      <c r="K8" s="100"/>
      <c r="L8" s="322"/>
      <c r="M8" s="323"/>
      <c r="N8" s="323"/>
    </row>
    <row r="9" spans="2:11" ht="29.25" customHeight="1">
      <c r="B9" s="104">
        <v>3</v>
      </c>
      <c r="C9" s="100"/>
      <c r="D9" s="100"/>
      <c r="E9" s="100"/>
      <c r="F9" s="100"/>
      <c r="G9" s="101"/>
      <c r="H9" s="101"/>
      <c r="I9" s="101"/>
      <c r="J9" s="101">
        <f>+G9+H9-I9</f>
        <v>0</v>
      </c>
      <c r="K9" s="100"/>
    </row>
    <row r="10" spans="2:11" ht="29.25" customHeight="1">
      <c r="B10" s="104">
        <v>4</v>
      </c>
      <c r="C10" s="100"/>
      <c r="D10" s="100"/>
      <c r="E10" s="100"/>
      <c r="F10" s="100"/>
      <c r="G10" s="101"/>
      <c r="H10" s="101"/>
      <c r="I10" s="101"/>
      <c r="J10" s="101">
        <f>+G10+H10-I10</f>
        <v>0</v>
      </c>
      <c r="K10" s="100"/>
    </row>
    <row r="11" spans="2:11" ht="29.25" customHeight="1">
      <c r="B11" s="104">
        <v>5</v>
      </c>
      <c r="C11" s="100"/>
      <c r="D11" s="100"/>
      <c r="E11" s="100"/>
      <c r="F11" s="100"/>
      <c r="G11" s="101"/>
      <c r="H11" s="101"/>
      <c r="I11" s="101"/>
      <c r="J11" s="101">
        <f>+G11+H11-I11</f>
        <v>0</v>
      </c>
      <c r="K11" s="100"/>
    </row>
    <row r="12" spans="2:11" ht="29.25" customHeight="1">
      <c r="B12" s="104">
        <v>6</v>
      </c>
      <c r="C12" s="100"/>
      <c r="D12" s="100"/>
      <c r="E12" s="100"/>
      <c r="F12" s="100"/>
      <c r="G12" s="101"/>
      <c r="H12" s="101"/>
      <c r="I12" s="101"/>
      <c r="J12" s="101">
        <f>+G12+H12-I12</f>
        <v>0</v>
      </c>
      <c r="K12" s="100"/>
    </row>
    <row r="13" spans="2:11" ht="29.25" customHeight="1">
      <c r="B13" s="104">
        <v>7</v>
      </c>
      <c r="C13" s="100"/>
      <c r="D13" s="100"/>
      <c r="E13" s="100"/>
      <c r="F13" s="100"/>
      <c r="G13" s="101"/>
      <c r="H13" s="101"/>
      <c r="I13" s="101"/>
      <c r="J13" s="101">
        <f>+G13+H13-I13</f>
        <v>0</v>
      </c>
      <c r="K13" s="100"/>
    </row>
    <row r="14" spans="2:11" ht="29.25" customHeight="1">
      <c r="B14" s="104">
        <v>8</v>
      </c>
      <c r="C14" s="100"/>
      <c r="D14" s="100"/>
      <c r="E14" s="100"/>
      <c r="F14" s="100"/>
      <c r="G14" s="101">
        <f>SUM(G7:G13)</f>
        <v>0</v>
      </c>
      <c r="H14" s="101">
        <f>SUM(H7:H13)</f>
        <v>0</v>
      </c>
      <c r="I14" s="101">
        <f>SUM(I7:I13)</f>
        <v>0</v>
      </c>
      <c r="J14" s="101">
        <f>+G14+H14-I14</f>
        <v>0</v>
      </c>
      <c r="K14" s="100"/>
    </row>
    <row r="15" s="102" customFormat="1" ht="18" customHeight="1"/>
    <row r="16" spans="2:11" ht="17.25" customHeight="1"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3:9" s="103" customFormat="1" ht="24" customHeight="1">
      <c r="C17" s="103" t="s">
        <v>1</v>
      </c>
      <c r="G17" s="280"/>
      <c r="H17" s="324" t="s">
        <v>223</v>
      </c>
      <c r="I17" s="324"/>
    </row>
    <row r="18" spans="7:9" s="103" customFormat="1" ht="18" customHeight="1">
      <c r="G18" s="281"/>
      <c r="H18" s="319" t="s">
        <v>44</v>
      </c>
      <c r="I18" s="327"/>
    </row>
    <row r="19" spans="3:9" s="103" customFormat="1" ht="26.25" customHeight="1">
      <c r="C19" s="223" t="s">
        <v>5</v>
      </c>
      <c r="D19" s="248"/>
      <c r="E19" s="248"/>
      <c r="G19" s="280"/>
      <c r="H19" s="325" t="s">
        <v>228</v>
      </c>
      <c r="I19" s="325"/>
    </row>
    <row r="20" spans="5:9" ht="16.5" customHeight="1">
      <c r="E20" s="224" t="s">
        <v>0</v>
      </c>
      <c r="G20" s="102"/>
      <c r="H20" s="319" t="s">
        <v>44</v>
      </c>
      <c r="I20" s="319"/>
    </row>
    <row r="21" spans="7:8" ht="24" customHeight="1">
      <c r="G21" s="102"/>
      <c r="H21" s="102"/>
    </row>
  </sheetData>
  <sheetProtection/>
  <mergeCells count="9">
    <mergeCell ref="H20:I20"/>
    <mergeCell ref="B1:K1"/>
    <mergeCell ref="B2:K2"/>
    <mergeCell ref="B3:K3"/>
    <mergeCell ref="L8:N8"/>
    <mergeCell ref="H17:I17"/>
    <mergeCell ref="H19:I19"/>
    <mergeCell ref="B4:K4"/>
    <mergeCell ref="H18:I18"/>
  </mergeCells>
  <printOptions/>
  <pageMargins left="0.2" right="0.2" top="0.27" bottom="0.35" header="0.19" footer="0.19"/>
  <pageSetup horizontalDpi="600" verticalDpi="600" orientation="landscape" paperSize="9" scale="85" r:id="rId1"/>
  <rowBreaks count="3" manualBreakCount="3">
    <brk id="21" max="10" man="1"/>
    <brk id="29" max="10" man="1"/>
    <brk id="3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4">
      <selection activeCell="G16" sqref="G16"/>
    </sheetView>
  </sheetViews>
  <sheetFormatPr defaultColWidth="9.140625" defaultRowHeight="12.75"/>
  <cols>
    <col min="1" max="1" width="4.28125" style="266" customWidth="1"/>
    <col min="2" max="2" width="67.140625" style="266" customWidth="1"/>
    <col min="3" max="3" width="29.421875" style="266" customWidth="1"/>
    <col min="4" max="16384" width="9.140625" style="266" customWidth="1"/>
  </cols>
  <sheetData>
    <row r="1" spans="1:3" ht="23.25">
      <c r="A1" s="328" t="s">
        <v>204</v>
      </c>
      <c r="B1" s="328"/>
      <c r="C1" s="328"/>
    </row>
    <row r="2" spans="1:3" ht="49.5" customHeight="1">
      <c r="A2" s="329" t="str">
        <f>+'Ekamutneri hamematakan'!A2:E2</f>
        <v>«Երևանի Վիլյամ Սարոյանի անվան հ.138հիմնական դպրոց» ՊՈԱԿ-ի </v>
      </c>
      <c r="B2" s="329"/>
      <c r="C2" s="329"/>
    </row>
    <row r="3" spans="1:3" ht="33.75" customHeight="1">
      <c r="A3" s="329" t="s">
        <v>220</v>
      </c>
      <c r="B3" s="329"/>
      <c r="C3" s="329"/>
    </row>
    <row r="4" spans="1:3" ht="16.5">
      <c r="A4" s="330" t="str">
        <f>+'Ekamutneri hamematakan'!A4:E4</f>
        <v>  01. 01. 2021թ. – 01.10. 2021թ.</v>
      </c>
      <c r="B4" s="330"/>
      <c r="C4" s="330"/>
    </row>
    <row r="5" spans="1:3" ht="15.75">
      <c r="A5" s="267"/>
      <c r="B5" s="267"/>
      <c r="C5" s="267"/>
    </row>
    <row r="6" spans="1:3" ht="42.75" customHeight="1">
      <c r="A6" s="268" t="s">
        <v>2</v>
      </c>
      <c r="B6" s="268" t="s">
        <v>205</v>
      </c>
      <c r="C6" s="269" t="s">
        <v>206</v>
      </c>
    </row>
    <row r="7" spans="1:3" ht="30" customHeight="1">
      <c r="A7" s="270">
        <v>1</v>
      </c>
      <c r="B7" s="271" t="s">
        <v>207</v>
      </c>
      <c r="C7" s="272">
        <v>449</v>
      </c>
    </row>
    <row r="8" spans="1:3" ht="30" customHeight="1">
      <c r="A8" s="270">
        <v>2</v>
      </c>
      <c r="B8" s="271" t="s">
        <v>208</v>
      </c>
      <c r="C8" s="272">
        <v>56</v>
      </c>
    </row>
    <row r="9" spans="1:3" ht="30" customHeight="1">
      <c r="A9" s="273">
        <v>2.1</v>
      </c>
      <c r="B9" s="274" t="s">
        <v>209</v>
      </c>
      <c r="C9" s="272">
        <v>4</v>
      </c>
    </row>
    <row r="10" spans="1:3" ht="30" customHeight="1">
      <c r="A10" s="273">
        <v>2.2</v>
      </c>
      <c r="B10" s="274" t="s">
        <v>210</v>
      </c>
      <c r="C10" s="272">
        <v>13</v>
      </c>
    </row>
    <row r="11" spans="1:3" ht="30" customHeight="1">
      <c r="A11" s="273">
        <v>2.3</v>
      </c>
      <c r="B11" s="274" t="s">
        <v>211</v>
      </c>
      <c r="C11" s="272">
        <v>39</v>
      </c>
    </row>
    <row r="12" spans="1:3" ht="30" customHeight="1">
      <c r="A12" s="275">
        <v>3</v>
      </c>
      <c r="B12" s="271" t="s">
        <v>212</v>
      </c>
      <c r="C12" s="276">
        <f>C13+C14+C15</f>
        <v>58484.1</v>
      </c>
    </row>
    <row r="13" spans="1:5" ht="30" customHeight="1">
      <c r="A13" s="273">
        <v>3.1</v>
      </c>
      <c r="B13" s="277" t="s">
        <v>213</v>
      </c>
      <c r="C13" s="276">
        <v>5365.8</v>
      </c>
      <c r="E13" s="278"/>
    </row>
    <row r="14" spans="1:3" ht="30" customHeight="1">
      <c r="A14" s="273">
        <v>3.2</v>
      </c>
      <c r="B14" s="277" t="s">
        <v>214</v>
      </c>
      <c r="C14" s="272">
        <v>16107.8</v>
      </c>
    </row>
    <row r="15" spans="1:3" ht="30" customHeight="1">
      <c r="A15" s="273">
        <v>3.3</v>
      </c>
      <c r="B15" s="277" t="s">
        <v>215</v>
      </c>
      <c r="C15" s="272">
        <v>37010.5</v>
      </c>
    </row>
    <row r="16" ht="55.5" customHeight="1"/>
    <row r="17" spans="2:4" ht="16.5">
      <c r="B17" s="168" t="s">
        <v>1</v>
      </c>
      <c r="C17" s="282" t="s">
        <v>222</v>
      </c>
      <c r="D17" s="284"/>
    </row>
    <row r="18" spans="3:4" ht="15.75" customHeight="1">
      <c r="C18" s="288" t="s">
        <v>44</v>
      </c>
      <c r="D18" s="285"/>
    </row>
    <row r="19" spans="2:4" ht="16.5">
      <c r="B19" s="184" t="s">
        <v>5</v>
      </c>
      <c r="C19" s="283" t="s">
        <v>228</v>
      </c>
      <c r="D19" s="286"/>
    </row>
    <row r="20" spans="2:4" ht="15.75" customHeight="1">
      <c r="B20" s="289" t="s">
        <v>0</v>
      </c>
      <c r="C20" s="288" t="s">
        <v>44</v>
      </c>
      <c r="D20" s="287"/>
    </row>
  </sheetData>
  <sheetProtection/>
  <mergeCells count="4">
    <mergeCell ref="A1:C1"/>
    <mergeCell ref="A2:C2"/>
    <mergeCell ref="A4:C4"/>
    <mergeCell ref="A3:C3"/>
  </mergeCells>
  <printOptions/>
  <pageMargins left="0.2" right="0.2" top="0.38" bottom="0.38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2021-10-07T08:25:18Z</cp:lastPrinted>
  <dcterms:created xsi:type="dcterms:W3CDTF">1996-10-14T23:33:28Z</dcterms:created>
  <dcterms:modified xsi:type="dcterms:W3CDTF">2021-11-04T20:43:34Z</dcterms:modified>
  <cp:category/>
  <cp:version/>
  <cp:contentType/>
  <cp:contentStatus/>
</cp:coreProperties>
</file>